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510" windowWidth="15330" windowHeight="12195"/>
  </bookViews>
  <sheets>
    <sheet name="Rekapitulace stavby" sheetId="1" r:id="rId1"/>
    <sheet name="PS 1-31 - Oprava DŘT" sheetId="2" r:id="rId2"/>
    <sheet name="PS 1-32 - Oprava sdělovac..." sheetId="3" r:id="rId3"/>
    <sheet name="PS 1-33 - Oprava EPS" sheetId="4" r:id="rId4"/>
    <sheet name="PS 1-36 - Oprava STS 610" sheetId="5" r:id="rId5"/>
    <sheet name="SO 1-31 - Stavební úpravy" sheetId="6" r:id="rId6"/>
    <sheet name="SO 1-36 - Rozvody vn, nn" sheetId="7" r:id="rId7"/>
    <sheet name="VRN - Vedlejší rozpočtové..." sheetId="8" r:id="rId8"/>
  </sheets>
  <definedNames>
    <definedName name="_xlnm._FilterDatabase" localSheetId="1" hidden="1">'PS 1-31 - Oprava DŘT'!$C$81:$L$145</definedName>
    <definedName name="_xlnm._FilterDatabase" localSheetId="2" hidden="1">'PS 1-32 - Oprava sdělovac...'!$C$81:$L$132</definedName>
    <definedName name="_xlnm._FilterDatabase" localSheetId="3" hidden="1">'PS 1-33 - Oprava EPS'!$C$82:$L$123</definedName>
    <definedName name="_xlnm._FilterDatabase" localSheetId="4" hidden="1">'PS 1-36 - Oprava STS 610'!$C$83:$L$381</definedName>
    <definedName name="_xlnm._FilterDatabase" localSheetId="5" hidden="1">'SO 1-31 - Stavební úpravy'!$C$91:$L$200</definedName>
    <definedName name="_xlnm._FilterDatabase" localSheetId="6" hidden="1">'SO 1-36 - Rozvody vn, nn'!$C$83:$L$166</definedName>
    <definedName name="_xlnm._FilterDatabase" localSheetId="7" hidden="1">'VRN - Vedlejší rozpočtové...'!$C$81:$L$96</definedName>
    <definedName name="_xlnm.Print_Titles" localSheetId="1">'PS 1-31 - Oprava DŘT'!$81:$81</definedName>
    <definedName name="_xlnm.Print_Titles" localSheetId="2">'PS 1-32 - Oprava sdělovac...'!$81:$81</definedName>
    <definedName name="_xlnm.Print_Titles" localSheetId="3">'PS 1-33 - Oprava EPS'!$82:$82</definedName>
    <definedName name="_xlnm.Print_Titles" localSheetId="4">'PS 1-36 - Oprava STS 610'!$83:$83</definedName>
    <definedName name="_xlnm.Print_Titles" localSheetId="0">'Rekapitulace stavby'!$52:$52</definedName>
    <definedName name="_xlnm.Print_Titles" localSheetId="5">'SO 1-31 - Stavební úpravy'!$91:$91</definedName>
    <definedName name="_xlnm.Print_Titles" localSheetId="6">'SO 1-36 - Rozvody vn, nn'!$83:$83</definedName>
    <definedName name="_xlnm.Print_Titles" localSheetId="7">'VRN - Vedlejší rozpočtové...'!$81:$81</definedName>
    <definedName name="_xlnm.Print_Area" localSheetId="1">'PS 1-31 - Oprava DŘT'!$C$4:$K$41,'PS 1-31 - Oprava DŘT'!$C$47:$K$63,'PS 1-31 - Oprava DŘT'!$C$69:$L$145</definedName>
    <definedName name="_xlnm.Print_Area" localSheetId="2">'PS 1-32 - Oprava sdělovac...'!$C$4:$K$41,'PS 1-32 - Oprava sdělovac...'!$C$47:$K$63,'PS 1-32 - Oprava sdělovac...'!$C$69:$L$132</definedName>
    <definedName name="_xlnm.Print_Area" localSheetId="3">'PS 1-33 - Oprava EPS'!$C$4:$K$41,'PS 1-33 - Oprava EPS'!$C$47:$K$64,'PS 1-33 - Oprava EPS'!$C$70:$L$123</definedName>
    <definedName name="_xlnm.Print_Area" localSheetId="4">'PS 1-36 - Oprava STS 610'!$C$4:$K$41,'PS 1-36 - Oprava STS 610'!$C$47:$K$65,'PS 1-36 - Oprava STS 610'!$C$71:$L$381</definedName>
    <definedName name="_xlnm.Print_Area" localSheetId="0">'Rekapitulace stavby'!$D$4:$AO$36,'Rekapitulace stavby'!$C$42:$AQ$62</definedName>
    <definedName name="_xlnm.Print_Area" localSheetId="5">'SO 1-31 - Stavební úpravy'!$C$4:$K$41,'SO 1-31 - Stavební úpravy'!$C$47:$K$73,'SO 1-31 - Stavební úpravy'!$C$79:$L$200</definedName>
    <definedName name="_xlnm.Print_Area" localSheetId="6">'SO 1-36 - Rozvody vn, nn'!$C$4:$K$41,'SO 1-36 - Rozvody vn, nn'!$C$47:$K$65,'SO 1-36 - Rozvody vn, nn'!$C$71:$L$166</definedName>
    <definedName name="_xlnm.Print_Area" localSheetId="7">'VRN - Vedlejší rozpočtové...'!$C$4:$K$41,'VRN - Vedlejší rozpočtové...'!$C$47:$K$63,'VRN - Vedlejší rozpočtové...'!$C$69:$L$96</definedName>
  </definedNames>
  <calcPr calcId="145621"/>
</workbook>
</file>

<file path=xl/calcChain.xml><?xml version="1.0" encoding="utf-8"?>
<calcChain xmlns="http://schemas.openxmlformats.org/spreadsheetml/2006/main">
  <c r="K39" i="8" l="1"/>
  <c r="K38" i="8"/>
  <c r="BA61" i="1" s="1"/>
  <c r="K37" i="8"/>
  <c r="AZ61" i="1" s="1"/>
  <c r="BI95" i="8"/>
  <c r="BH95" i="8"/>
  <c r="BG95" i="8"/>
  <c r="BF95" i="8"/>
  <c r="R95" i="8"/>
  <c r="Q95" i="8"/>
  <c r="X95" i="8"/>
  <c r="V95" i="8"/>
  <c r="T95" i="8"/>
  <c r="P95" i="8"/>
  <c r="K95" i="8" s="1"/>
  <c r="BE95" i="8" s="1"/>
  <c r="BK95" i="8"/>
  <c r="BI93" i="8"/>
  <c r="BH93" i="8"/>
  <c r="F38" i="8" s="1"/>
  <c r="BE61" i="1" s="1"/>
  <c r="BG93" i="8"/>
  <c r="BF93" i="8"/>
  <c r="R93" i="8"/>
  <c r="Q93" i="8"/>
  <c r="X93" i="8"/>
  <c r="V93" i="8"/>
  <c r="T93" i="8"/>
  <c r="P93" i="8"/>
  <c r="BK93" i="8" s="1"/>
  <c r="BI90" i="8"/>
  <c r="F39" i="8" s="1"/>
  <c r="BF61" i="1" s="1"/>
  <c r="BH90" i="8"/>
  <c r="BG90" i="8"/>
  <c r="BF90" i="8"/>
  <c r="R90" i="8"/>
  <c r="Q90" i="8"/>
  <c r="X90" i="8"/>
  <c r="V90" i="8"/>
  <c r="T90" i="8"/>
  <c r="P90" i="8"/>
  <c r="BK90" i="8"/>
  <c r="K90" i="8"/>
  <c r="BE90" i="8"/>
  <c r="BI86" i="8"/>
  <c r="BH86" i="8"/>
  <c r="BG86" i="8"/>
  <c r="BF86" i="8"/>
  <c r="F36" i="8" s="1"/>
  <c r="BC61" i="1" s="1"/>
  <c r="R86" i="8"/>
  <c r="Q86" i="8"/>
  <c r="X86" i="8"/>
  <c r="V86" i="8"/>
  <c r="T86" i="8"/>
  <c r="P86" i="8"/>
  <c r="BK86" i="8" s="1"/>
  <c r="K86" i="8"/>
  <c r="BE86" i="8" s="1"/>
  <c r="BI84" i="8"/>
  <c r="BH84" i="8"/>
  <c r="BG84" i="8"/>
  <c r="F37" i="8" s="1"/>
  <c r="BD61" i="1" s="1"/>
  <c r="BF84" i="8"/>
  <c r="K36" i="8"/>
  <c r="AY61" i="1" s="1"/>
  <c r="R84" i="8"/>
  <c r="R83" i="8" s="1"/>
  <c r="Q84" i="8"/>
  <c r="Q83" i="8" s="1"/>
  <c r="X84" i="8"/>
  <c r="X83" i="8" s="1"/>
  <c r="X82" i="8" s="1"/>
  <c r="V84" i="8"/>
  <c r="V83" i="8"/>
  <c r="V82" i="8" s="1"/>
  <c r="T84" i="8"/>
  <c r="T83" i="8" s="1"/>
  <c r="T82" i="8"/>
  <c r="AW61" i="1" s="1"/>
  <c r="P84" i="8"/>
  <c r="BK84" i="8" s="1"/>
  <c r="J79" i="8"/>
  <c r="J78" i="8"/>
  <c r="F78" i="8"/>
  <c r="F76" i="8"/>
  <c r="E74" i="8"/>
  <c r="J57" i="8"/>
  <c r="J56" i="8"/>
  <c r="F56" i="8"/>
  <c r="F54" i="8"/>
  <c r="E52" i="8"/>
  <c r="J18" i="8"/>
  <c r="E18" i="8"/>
  <c r="J17" i="8"/>
  <c r="J12" i="8"/>
  <c r="E7" i="8"/>
  <c r="E50" i="8" s="1"/>
  <c r="E72" i="8"/>
  <c r="K39" i="7"/>
  <c r="K38" i="7"/>
  <c r="BA60" i="1"/>
  <c r="K37" i="7"/>
  <c r="AZ60" i="1"/>
  <c r="BI165" i="7"/>
  <c r="BH165" i="7"/>
  <c r="BG165" i="7"/>
  <c r="BF165" i="7"/>
  <c r="R165" i="7"/>
  <c r="Q165" i="7"/>
  <c r="X165" i="7"/>
  <c r="V165" i="7"/>
  <c r="T165" i="7"/>
  <c r="P165" i="7"/>
  <c r="BI162" i="7"/>
  <c r="BH162" i="7"/>
  <c r="BG162" i="7"/>
  <c r="BF162" i="7"/>
  <c r="R162" i="7"/>
  <c r="R157" i="7" s="1"/>
  <c r="Q162" i="7"/>
  <c r="X162" i="7"/>
  <c r="V162" i="7"/>
  <c r="T162" i="7"/>
  <c r="T157" i="7" s="1"/>
  <c r="T84" i="7" s="1"/>
  <c r="AW60" i="1" s="1"/>
  <c r="P162" i="7"/>
  <c r="BK162" i="7"/>
  <c r="K162" i="7"/>
  <c r="BE162" i="7"/>
  <c r="BI160" i="7"/>
  <c r="BH160" i="7"/>
  <c r="BG160" i="7"/>
  <c r="BF160" i="7"/>
  <c r="R160" i="7"/>
  <c r="Q160" i="7"/>
  <c r="X160" i="7"/>
  <c r="V160" i="7"/>
  <c r="T160" i="7"/>
  <c r="P160" i="7"/>
  <c r="BK160" i="7"/>
  <c r="K160" i="7"/>
  <c r="BE160" i="7" s="1"/>
  <c r="BI158" i="7"/>
  <c r="BH158" i="7"/>
  <c r="BG158" i="7"/>
  <c r="BF158" i="7"/>
  <c r="R158" i="7"/>
  <c r="Q158" i="7"/>
  <c r="Q157" i="7" s="1"/>
  <c r="I64" i="7" s="1"/>
  <c r="X158" i="7"/>
  <c r="X157" i="7"/>
  <c r="V158" i="7"/>
  <c r="T158" i="7"/>
  <c r="P158" i="7"/>
  <c r="BK158" i="7" s="1"/>
  <c r="K158" i="7"/>
  <c r="BE158" i="7" s="1"/>
  <c r="BI155" i="7"/>
  <c r="BH155" i="7"/>
  <c r="BG155" i="7"/>
  <c r="BF155" i="7"/>
  <c r="R155" i="7"/>
  <c r="Q155" i="7"/>
  <c r="X155" i="7"/>
  <c r="V155" i="7"/>
  <c r="V146" i="7" s="1"/>
  <c r="T155" i="7"/>
  <c r="P155" i="7"/>
  <c r="BK155" i="7"/>
  <c r="K155" i="7"/>
  <c r="BE155" i="7" s="1"/>
  <c r="BI153" i="7"/>
  <c r="BH153" i="7"/>
  <c r="BG153" i="7"/>
  <c r="BF153" i="7"/>
  <c r="R153" i="7"/>
  <c r="Q153" i="7"/>
  <c r="X153" i="7"/>
  <c r="X146" i="7" s="1"/>
  <c r="X145" i="7" s="1"/>
  <c r="V153" i="7"/>
  <c r="T153" i="7"/>
  <c r="P153" i="7"/>
  <c r="K153" i="7" s="1"/>
  <c r="BE153" i="7" s="1"/>
  <c r="BK153" i="7"/>
  <c r="BI151" i="7"/>
  <c r="BH151" i="7"/>
  <c r="BG151" i="7"/>
  <c r="BF151" i="7"/>
  <c r="R151" i="7"/>
  <c r="Q151" i="7"/>
  <c r="X151" i="7"/>
  <c r="V151" i="7"/>
  <c r="T151" i="7"/>
  <c r="P151" i="7"/>
  <c r="BI149" i="7"/>
  <c r="BH149" i="7"/>
  <c r="BG149" i="7"/>
  <c r="BF149" i="7"/>
  <c r="R149" i="7"/>
  <c r="R146" i="7" s="1"/>
  <c r="Q149" i="7"/>
  <c r="X149" i="7"/>
  <c r="V149" i="7"/>
  <c r="T149" i="7"/>
  <c r="T146" i="7" s="1"/>
  <c r="T145" i="7" s="1"/>
  <c r="P149" i="7"/>
  <c r="BK149" i="7"/>
  <c r="K149" i="7"/>
  <c r="BE149" i="7"/>
  <c r="BI147" i="7"/>
  <c r="BH147" i="7"/>
  <c r="BG147" i="7"/>
  <c r="BF147" i="7"/>
  <c r="R147" i="7"/>
  <c r="Q147" i="7"/>
  <c r="X147" i="7"/>
  <c r="V147" i="7"/>
  <c r="V145" i="7"/>
  <c r="T147" i="7"/>
  <c r="P147" i="7"/>
  <c r="BI143" i="7"/>
  <c r="BH143" i="7"/>
  <c r="BG143" i="7"/>
  <c r="BF143" i="7"/>
  <c r="R143" i="7"/>
  <c r="Q143" i="7"/>
  <c r="X143" i="7"/>
  <c r="V143" i="7"/>
  <c r="T143" i="7"/>
  <c r="P143" i="7"/>
  <c r="K143" i="7" s="1"/>
  <c r="BE143" i="7" s="1"/>
  <c r="BK143" i="7"/>
  <c r="BI141" i="7"/>
  <c r="BH141" i="7"/>
  <c r="BG141" i="7"/>
  <c r="BF141" i="7"/>
  <c r="R141" i="7"/>
  <c r="Q141" i="7"/>
  <c r="X141" i="7"/>
  <c r="V141" i="7"/>
  <c r="T141" i="7"/>
  <c r="P141" i="7"/>
  <c r="BI139" i="7"/>
  <c r="BH139" i="7"/>
  <c r="BG139" i="7"/>
  <c r="BF139" i="7"/>
  <c r="R139" i="7"/>
  <c r="Q139" i="7"/>
  <c r="X139" i="7"/>
  <c r="V139" i="7"/>
  <c r="T139" i="7"/>
  <c r="P139" i="7"/>
  <c r="BK139" i="7"/>
  <c r="K139" i="7"/>
  <c r="BE139" i="7"/>
  <c r="BI137" i="7"/>
  <c r="BH137" i="7"/>
  <c r="BG137" i="7"/>
  <c r="BF137" i="7"/>
  <c r="R137" i="7"/>
  <c r="Q137" i="7"/>
  <c r="X137" i="7"/>
  <c r="V137" i="7"/>
  <c r="T137" i="7"/>
  <c r="P137" i="7"/>
  <c r="BK137" i="7"/>
  <c r="K137" i="7"/>
  <c r="BE137" i="7" s="1"/>
  <c r="BI135" i="7"/>
  <c r="BH135" i="7"/>
  <c r="BG135" i="7"/>
  <c r="BF135" i="7"/>
  <c r="R135" i="7"/>
  <c r="Q135" i="7"/>
  <c r="X135" i="7"/>
  <c r="V135" i="7"/>
  <c r="T135" i="7"/>
  <c r="P135" i="7"/>
  <c r="K135" i="7" s="1"/>
  <c r="BE135" i="7" s="1"/>
  <c r="BK135" i="7"/>
  <c r="BI133" i="7"/>
  <c r="BH133" i="7"/>
  <c r="BG133" i="7"/>
  <c r="BF133" i="7"/>
  <c r="R133" i="7"/>
  <c r="Q133" i="7"/>
  <c r="X133" i="7"/>
  <c r="V133" i="7"/>
  <c r="T133" i="7"/>
  <c r="P133" i="7"/>
  <c r="BI131" i="7"/>
  <c r="BH131" i="7"/>
  <c r="BG131" i="7"/>
  <c r="BF131" i="7"/>
  <c r="R131" i="7"/>
  <c r="Q131" i="7"/>
  <c r="X131" i="7"/>
  <c r="V131" i="7"/>
  <c r="T131" i="7"/>
  <c r="P131" i="7"/>
  <c r="BK131" i="7"/>
  <c r="K131" i="7"/>
  <c r="BE131" i="7"/>
  <c r="BI129" i="7"/>
  <c r="BH129" i="7"/>
  <c r="BG129" i="7"/>
  <c r="BF129" i="7"/>
  <c r="R129" i="7"/>
  <c r="Q129" i="7"/>
  <c r="X129" i="7"/>
  <c r="V129" i="7"/>
  <c r="T129" i="7"/>
  <c r="P129" i="7"/>
  <c r="BK129" i="7"/>
  <c r="K129" i="7"/>
  <c r="BE129" i="7" s="1"/>
  <c r="BI127" i="7"/>
  <c r="BH127" i="7"/>
  <c r="BG127" i="7"/>
  <c r="BF127" i="7"/>
  <c r="R127" i="7"/>
  <c r="Q127" i="7"/>
  <c r="X127" i="7"/>
  <c r="V127" i="7"/>
  <c r="T127" i="7"/>
  <c r="P127" i="7"/>
  <c r="K127" i="7" s="1"/>
  <c r="BE127" i="7" s="1"/>
  <c r="BK127" i="7"/>
  <c r="BI125" i="7"/>
  <c r="BH125" i="7"/>
  <c r="BG125" i="7"/>
  <c r="BF125" i="7"/>
  <c r="R125" i="7"/>
  <c r="Q125" i="7"/>
  <c r="X125" i="7"/>
  <c r="V125" i="7"/>
  <c r="T125" i="7"/>
  <c r="P125" i="7"/>
  <c r="BI123" i="7"/>
  <c r="BH123" i="7"/>
  <c r="BG123" i="7"/>
  <c r="BF123" i="7"/>
  <c r="R123" i="7"/>
  <c r="Q123" i="7"/>
  <c r="X123" i="7"/>
  <c r="V123" i="7"/>
  <c r="T123" i="7"/>
  <c r="P123" i="7"/>
  <c r="BK123" i="7"/>
  <c r="K123" i="7"/>
  <c r="BE123" i="7"/>
  <c r="BI121" i="7"/>
  <c r="BH121" i="7"/>
  <c r="BG121" i="7"/>
  <c r="BF121" i="7"/>
  <c r="R121" i="7"/>
  <c r="Q121" i="7"/>
  <c r="X121" i="7"/>
  <c r="V121" i="7"/>
  <c r="T121" i="7"/>
  <c r="P121" i="7"/>
  <c r="BK121" i="7"/>
  <c r="K121" i="7"/>
  <c r="BE121" i="7" s="1"/>
  <c r="BI119" i="7"/>
  <c r="BH119" i="7"/>
  <c r="BG119" i="7"/>
  <c r="BF119" i="7"/>
  <c r="R119" i="7"/>
  <c r="Q119" i="7"/>
  <c r="X119" i="7"/>
  <c r="V119" i="7"/>
  <c r="T119" i="7"/>
  <c r="P119" i="7"/>
  <c r="K119" i="7" s="1"/>
  <c r="BE119" i="7" s="1"/>
  <c r="BK119" i="7"/>
  <c r="BI117" i="7"/>
  <c r="BH117" i="7"/>
  <c r="BG117" i="7"/>
  <c r="BF117" i="7"/>
  <c r="R117" i="7"/>
  <c r="Q117" i="7"/>
  <c r="X117" i="7"/>
  <c r="V117" i="7"/>
  <c r="T117" i="7"/>
  <c r="P117" i="7"/>
  <c r="BI115" i="7"/>
  <c r="BH115" i="7"/>
  <c r="BG115" i="7"/>
  <c r="BF115" i="7"/>
  <c r="R115" i="7"/>
  <c r="Q115" i="7"/>
  <c r="X115" i="7"/>
  <c r="V115" i="7"/>
  <c r="T115" i="7"/>
  <c r="P115" i="7"/>
  <c r="BK115" i="7"/>
  <c r="K115" i="7"/>
  <c r="BE115" i="7"/>
  <c r="BI113" i="7"/>
  <c r="BH113" i="7"/>
  <c r="BG113" i="7"/>
  <c r="BF113" i="7"/>
  <c r="R113" i="7"/>
  <c r="Q113" i="7"/>
  <c r="X113" i="7"/>
  <c r="V113" i="7"/>
  <c r="T113" i="7"/>
  <c r="P113" i="7"/>
  <c r="BK113" i="7"/>
  <c r="K113" i="7"/>
  <c r="BE113" i="7" s="1"/>
  <c r="BI111" i="7"/>
  <c r="BH111" i="7"/>
  <c r="BG111" i="7"/>
  <c r="BF111" i="7"/>
  <c r="R111" i="7"/>
  <c r="Q111" i="7"/>
  <c r="X111" i="7"/>
  <c r="V111" i="7"/>
  <c r="T111" i="7"/>
  <c r="P111" i="7"/>
  <c r="K111" i="7" s="1"/>
  <c r="BE111" i="7" s="1"/>
  <c r="BK111" i="7"/>
  <c r="BI109" i="7"/>
  <c r="BH109" i="7"/>
  <c r="BG109" i="7"/>
  <c r="BF109" i="7"/>
  <c r="R109" i="7"/>
  <c r="Q109" i="7"/>
  <c r="X109" i="7"/>
  <c r="V109" i="7"/>
  <c r="T109" i="7"/>
  <c r="P109" i="7"/>
  <c r="BI107" i="7"/>
  <c r="BH107" i="7"/>
  <c r="BG107" i="7"/>
  <c r="BF107" i="7"/>
  <c r="R107" i="7"/>
  <c r="Q107" i="7"/>
  <c r="X107" i="7"/>
  <c r="V107" i="7"/>
  <c r="T107" i="7"/>
  <c r="P107" i="7"/>
  <c r="BK107" i="7"/>
  <c r="K107" i="7"/>
  <c r="BE107" i="7"/>
  <c r="BI105" i="7"/>
  <c r="BH105" i="7"/>
  <c r="BG105" i="7"/>
  <c r="BF105" i="7"/>
  <c r="R105" i="7"/>
  <c r="Q105" i="7"/>
  <c r="X105" i="7"/>
  <c r="V105" i="7"/>
  <c r="T105" i="7"/>
  <c r="P105" i="7"/>
  <c r="BK105" i="7"/>
  <c r="K105" i="7"/>
  <c r="BE105" i="7" s="1"/>
  <c r="BI103" i="7"/>
  <c r="BH103" i="7"/>
  <c r="BG103" i="7"/>
  <c r="BF103" i="7"/>
  <c r="R103" i="7"/>
  <c r="Q103" i="7"/>
  <c r="X103" i="7"/>
  <c r="V103" i="7"/>
  <c r="T103" i="7"/>
  <c r="P103" i="7"/>
  <c r="K103" i="7" s="1"/>
  <c r="BE103" i="7" s="1"/>
  <c r="BK103" i="7"/>
  <c r="BI101" i="7"/>
  <c r="BH101" i="7"/>
  <c r="BG101" i="7"/>
  <c r="BF101" i="7"/>
  <c r="R101" i="7"/>
  <c r="Q101" i="7"/>
  <c r="X101" i="7"/>
  <c r="V101" i="7"/>
  <c r="T101" i="7"/>
  <c r="P101" i="7"/>
  <c r="BI99" i="7"/>
  <c r="BH99" i="7"/>
  <c r="BG99" i="7"/>
  <c r="BF99" i="7"/>
  <c r="R99" i="7"/>
  <c r="Q99" i="7"/>
  <c r="X99" i="7"/>
  <c r="V99" i="7"/>
  <c r="T99" i="7"/>
  <c r="P99" i="7"/>
  <c r="BK99" i="7"/>
  <c r="K99" i="7"/>
  <c r="BE99" i="7"/>
  <c r="BI97" i="7"/>
  <c r="BH97" i="7"/>
  <c r="BG97" i="7"/>
  <c r="BF97" i="7"/>
  <c r="R97" i="7"/>
  <c r="Q97" i="7"/>
  <c r="X97" i="7"/>
  <c r="V97" i="7"/>
  <c r="T97" i="7"/>
  <c r="P97" i="7"/>
  <c r="BK97" i="7"/>
  <c r="K97" i="7"/>
  <c r="BE97" i="7" s="1"/>
  <c r="BI95" i="7"/>
  <c r="BH95" i="7"/>
  <c r="BG95" i="7"/>
  <c r="BF95" i="7"/>
  <c r="R95" i="7"/>
  <c r="Q95" i="7"/>
  <c r="X95" i="7"/>
  <c r="V95" i="7"/>
  <c r="T95" i="7"/>
  <c r="P95" i="7"/>
  <c r="K95" i="7" s="1"/>
  <c r="BE95" i="7" s="1"/>
  <c r="BK95" i="7"/>
  <c r="BI93" i="7"/>
  <c r="BH93" i="7"/>
  <c r="BG93" i="7"/>
  <c r="BF93" i="7"/>
  <c r="R93" i="7"/>
  <c r="Q93" i="7"/>
  <c r="X93" i="7"/>
  <c r="V93" i="7"/>
  <c r="T93" i="7"/>
  <c r="P93" i="7"/>
  <c r="BI91" i="7"/>
  <c r="F39" i="7" s="1"/>
  <c r="BF60" i="1" s="1"/>
  <c r="BH91" i="7"/>
  <c r="BG91" i="7"/>
  <c r="BF91" i="7"/>
  <c r="R91" i="7"/>
  <c r="Q91" i="7"/>
  <c r="X91" i="7"/>
  <c r="V91" i="7"/>
  <c r="T91" i="7"/>
  <c r="P91" i="7"/>
  <c r="BK91" i="7"/>
  <c r="K91" i="7"/>
  <c r="BE91" i="7"/>
  <c r="BI89" i="7"/>
  <c r="BH89" i="7"/>
  <c r="BG89" i="7"/>
  <c r="BF89" i="7"/>
  <c r="R89" i="7"/>
  <c r="Q89" i="7"/>
  <c r="X89" i="7"/>
  <c r="V89" i="7"/>
  <c r="T89" i="7"/>
  <c r="P89" i="7"/>
  <c r="BK89" i="7"/>
  <c r="K89" i="7"/>
  <c r="BE89" i="7" s="1"/>
  <c r="BI87" i="7"/>
  <c r="BH87" i="7"/>
  <c r="BG87" i="7"/>
  <c r="BF87" i="7"/>
  <c r="R87" i="7"/>
  <c r="Q87" i="7"/>
  <c r="X87" i="7"/>
  <c r="V87" i="7"/>
  <c r="T87" i="7"/>
  <c r="P87" i="7"/>
  <c r="K87" i="7" s="1"/>
  <c r="BE87" i="7" s="1"/>
  <c r="BK87" i="7"/>
  <c r="BI85" i="7"/>
  <c r="BH85" i="7"/>
  <c r="BG85" i="7"/>
  <c r="BF85" i="7"/>
  <c r="R85" i="7"/>
  <c r="Q85" i="7"/>
  <c r="X85" i="7"/>
  <c r="X84" i="7"/>
  <c r="V85" i="7"/>
  <c r="T85" i="7"/>
  <c r="P85" i="7"/>
  <c r="K85" i="7" s="1"/>
  <c r="BE85" i="7" s="1"/>
  <c r="BK85" i="7"/>
  <c r="J81" i="7"/>
  <c r="J80" i="7"/>
  <c r="F80" i="7"/>
  <c r="F78" i="7"/>
  <c r="E76" i="7"/>
  <c r="J57" i="7"/>
  <c r="J56" i="7"/>
  <c r="F56" i="7"/>
  <c r="F54" i="7"/>
  <c r="E52" i="7"/>
  <c r="J18" i="7"/>
  <c r="E18" i="7"/>
  <c r="F57" i="7" s="1"/>
  <c r="F81" i="7"/>
  <c r="J17" i="7"/>
  <c r="J12" i="7"/>
  <c r="J54" i="7" s="1"/>
  <c r="E7" i="7"/>
  <c r="E74" i="7"/>
  <c r="E50" i="7"/>
  <c r="K140" i="6"/>
  <c r="K39" i="6"/>
  <c r="K38" i="6"/>
  <c r="BA59" i="1"/>
  <c r="K37" i="6"/>
  <c r="AZ59" i="1"/>
  <c r="BI198" i="6"/>
  <c r="BH198" i="6"/>
  <c r="BG198" i="6"/>
  <c r="BF198" i="6"/>
  <c r="R198" i="6"/>
  <c r="Q198" i="6"/>
  <c r="Q195" i="6" s="1"/>
  <c r="I72" i="6" s="1"/>
  <c r="X198" i="6"/>
  <c r="V198" i="6"/>
  <c r="T198" i="6"/>
  <c r="P198" i="6"/>
  <c r="BI196" i="6"/>
  <c r="BH196" i="6"/>
  <c r="BG196" i="6"/>
  <c r="BF196" i="6"/>
  <c r="R196" i="6"/>
  <c r="R195" i="6" s="1"/>
  <c r="J72" i="6" s="1"/>
  <c r="Q196" i="6"/>
  <c r="X196" i="6"/>
  <c r="X195" i="6" s="1"/>
  <c r="V196" i="6"/>
  <c r="V195" i="6" s="1"/>
  <c r="T196" i="6"/>
  <c r="T195" i="6" s="1"/>
  <c r="P196" i="6"/>
  <c r="BK196" i="6"/>
  <c r="K196" i="6"/>
  <c r="BE196" i="6" s="1"/>
  <c r="BI191" i="6"/>
  <c r="BH191" i="6"/>
  <c r="BG191" i="6"/>
  <c r="BF191" i="6"/>
  <c r="R191" i="6"/>
  <c r="R190" i="6" s="1"/>
  <c r="Q191" i="6"/>
  <c r="Q190" i="6" s="1"/>
  <c r="Q189" i="6"/>
  <c r="I70" i="6" s="1"/>
  <c r="X191" i="6"/>
  <c r="X190" i="6"/>
  <c r="X189" i="6" s="1"/>
  <c r="V191" i="6"/>
  <c r="V190" i="6" s="1"/>
  <c r="V189" i="6" s="1"/>
  <c r="T191" i="6"/>
  <c r="T190" i="6" s="1"/>
  <c r="T189" i="6" s="1"/>
  <c r="P191" i="6"/>
  <c r="I71" i="6"/>
  <c r="BI187" i="6"/>
  <c r="BH187" i="6"/>
  <c r="BG187" i="6"/>
  <c r="BF187" i="6"/>
  <c r="R187" i="6"/>
  <c r="R186" i="6" s="1"/>
  <c r="J69" i="6" s="1"/>
  <c r="Q187" i="6"/>
  <c r="Q186" i="6" s="1"/>
  <c r="I69" i="6" s="1"/>
  <c r="X187" i="6"/>
  <c r="X186" i="6" s="1"/>
  <c r="V187" i="6"/>
  <c r="V186" i="6"/>
  <c r="T187" i="6"/>
  <c r="T186" i="6" s="1"/>
  <c r="P187" i="6"/>
  <c r="K187" i="6" s="1"/>
  <c r="BE187" i="6" s="1"/>
  <c r="BI183" i="6"/>
  <c r="BH183" i="6"/>
  <c r="BG183" i="6"/>
  <c r="BF183" i="6"/>
  <c r="R183" i="6"/>
  <c r="Q183" i="6"/>
  <c r="X183" i="6"/>
  <c r="V183" i="6"/>
  <c r="T183" i="6"/>
  <c r="P183" i="6"/>
  <c r="BK183" i="6" s="1"/>
  <c r="BI180" i="6"/>
  <c r="BH180" i="6"/>
  <c r="BG180" i="6"/>
  <c r="BF180" i="6"/>
  <c r="R180" i="6"/>
  <c r="Q180" i="6"/>
  <c r="X180" i="6"/>
  <c r="V180" i="6"/>
  <c r="T180" i="6"/>
  <c r="P180" i="6"/>
  <c r="BK180" i="6" s="1"/>
  <c r="K180" i="6"/>
  <c r="BE180" i="6" s="1"/>
  <c r="BI177" i="6"/>
  <c r="BH177" i="6"/>
  <c r="BG177" i="6"/>
  <c r="BF177" i="6"/>
  <c r="R177" i="6"/>
  <c r="Q177" i="6"/>
  <c r="X177" i="6"/>
  <c r="V177" i="6"/>
  <c r="T177" i="6"/>
  <c r="P177" i="6"/>
  <c r="BK177" i="6"/>
  <c r="K177" i="6"/>
  <c r="BE177" i="6"/>
  <c r="BI174" i="6"/>
  <c r="BH174" i="6"/>
  <c r="BG174" i="6"/>
  <c r="BF174" i="6"/>
  <c r="R174" i="6"/>
  <c r="Q174" i="6"/>
  <c r="X174" i="6"/>
  <c r="V174" i="6"/>
  <c r="T174" i="6"/>
  <c r="P174" i="6"/>
  <c r="BI171" i="6"/>
  <c r="BH171" i="6"/>
  <c r="BG171" i="6"/>
  <c r="BF171" i="6"/>
  <c r="R171" i="6"/>
  <c r="R170" i="6" s="1"/>
  <c r="J68" i="6" s="1"/>
  <c r="Q171" i="6"/>
  <c r="X171" i="6"/>
  <c r="V171" i="6"/>
  <c r="V170" i="6" s="1"/>
  <c r="T171" i="6"/>
  <c r="T170" i="6" s="1"/>
  <c r="P171" i="6"/>
  <c r="BK171" i="6" s="1"/>
  <c r="K171" i="6"/>
  <c r="BE171" i="6" s="1"/>
  <c r="BI167" i="6"/>
  <c r="BH167" i="6"/>
  <c r="BG167" i="6"/>
  <c r="BF167" i="6"/>
  <c r="R167" i="6"/>
  <c r="Q167" i="6"/>
  <c r="X167" i="6"/>
  <c r="V167" i="6"/>
  <c r="T167" i="6"/>
  <c r="P167" i="6"/>
  <c r="BI163" i="6"/>
  <c r="BH163" i="6"/>
  <c r="BG163" i="6"/>
  <c r="BF163" i="6"/>
  <c r="R163" i="6"/>
  <c r="R162" i="6" s="1"/>
  <c r="J67" i="6" s="1"/>
  <c r="Q163" i="6"/>
  <c r="X163" i="6"/>
  <c r="X162" i="6" s="1"/>
  <c r="V163" i="6"/>
  <c r="V162" i="6" s="1"/>
  <c r="T163" i="6"/>
  <c r="T162" i="6" s="1"/>
  <c r="P163" i="6"/>
  <c r="BK163" i="6" s="1"/>
  <c r="K163" i="6"/>
  <c r="BE163" i="6" s="1"/>
  <c r="BI158" i="6"/>
  <c r="BH158" i="6"/>
  <c r="BG158" i="6"/>
  <c r="BF158" i="6"/>
  <c r="R158" i="6"/>
  <c r="R157" i="6"/>
  <c r="Q158" i="6"/>
  <c r="Q157" i="6"/>
  <c r="I66" i="6" s="1"/>
  <c r="X158" i="6"/>
  <c r="X157" i="6"/>
  <c r="V158" i="6"/>
  <c r="V157" i="6"/>
  <c r="T158" i="6"/>
  <c r="T157" i="6"/>
  <c r="P158" i="6"/>
  <c r="BK158" i="6"/>
  <c r="BK157" i="6" s="1"/>
  <c r="K157" i="6" s="1"/>
  <c r="K66" i="6" s="1"/>
  <c r="K158" i="6"/>
  <c r="BE158" i="6"/>
  <c r="J66" i="6"/>
  <c r="BI153" i="6"/>
  <c r="BH153" i="6"/>
  <c r="BG153" i="6"/>
  <c r="BF153" i="6"/>
  <c r="R153" i="6"/>
  <c r="Q153" i="6"/>
  <c r="X153" i="6"/>
  <c r="X145" i="6" s="1"/>
  <c r="V153" i="6"/>
  <c r="T153" i="6"/>
  <c r="P153" i="6"/>
  <c r="BK153" i="6"/>
  <c r="K153" i="6"/>
  <c r="BE153" i="6"/>
  <c r="BI151" i="6"/>
  <c r="BH151" i="6"/>
  <c r="BG151" i="6"/>
  <c r="BF151" i="6"/>
  <c r="R151" i="6"/>
  <c r="Q151" i="6"/>
  <c r="Q145" i="6" s="1"/>
  <c r="I65" i="6" s="1"/>
  <c r="X151" i="6"/>
  <c r="V151" i="6"/>
  <c r="T151" i="6"/>
  <c r="P151" i="6"/>
  <c r="BI149" i="6"/>
  <c r="BH149" i="6"/>
  <c r="BG149" i="6"/>
  <c r="BF149" i="6"/>
  <c r="R149" i="6"/>
  <c r="R145" i="6" s="1"/>
  <c r="J65" i="6" s="1"/>
  <c r="Q149" i="6"/>
  <c r="X149" i="6"/>
  <c r="V149" i="6"/>
  <c r="T149" i="6"/>
  <c r="T145" i="6" s="1"/>
  <c r="T139" i="6" s="1"/>
  <c r="P149" i="6"/>
  <c r="K149" i="6" s="1"/>
  <c r="BK149" i="6"/>
  <c r="BE149" i="6"/>
  <c r="BI146" i="6"/>
  <c r="BH146" i="6"/>
  <c r="BG146" i="6"/>
  <c r="BF146" i="6"/>
  <c r="R146" i="6"/>
  <c r="Q146" i="6"/>
  <c r="X146" i="6"/>
  <c r="V146" i="6"/>
  <c r="V145" i="6"/>
  <c r="T146" i="6"/>
  <c r="P146" i="6"/>
  <c r="BK146" i="6"/>
  <c r="K146" i="6"/>
  <c r="BE146" i="6"/>
  <c r="BI142" i="6"/>
  <c r="BH142" i="6"/>
  <c r="BG142" i="6"/>
  <c r="BF142" i="6"/>
  <c r="R142" i="6"/>
  <c r="R141" i="6" s="1"/>
  <c r="Q142" i="6"/>
  <c r="Q141" i="6"/>
  <c r="X142" i="6"/>
  <c r="X141" i="6" s="1"/>
  <c r="V142" i="6"/>
  <c r="V141" i="6"/>
  <c r="T142" i="6"/>
  <c r="T141" i="6" s="1"/>
  <c r="P142" i="6"/>
  <c r="BK142" i="6"/>
  <c r="BK141" i="6" s="1"/>
  <c r="K142" i="6"/>
  <c r="BE142" i="6"/>
  <c r="K63" i="6"/>
  <c r="J63" i="6"/>
  <c r="I63" i="6"/>
  <c r="BI137" i="6"/>
  <c r="BH137" i="6"/>
  <c r="BG137" i="6"/>
  <c r="BF137" i="6"/>
  <c r="R137" i="6"/>
  <c r="Q137" i="6"/>
  <c r="X137" i="6"/>
  <c r="V137" i="6"/>
  <c r="T137" i="6"/>
  <c r="P137" i="6"/>
  <c r="K137" i="6" s="1"/>
  <c r="BE137" i="6" s="1"/>
  <c r="BK137" i="6"/>
  <c r="BI135" i="6"/>
  <c r="BH135" i="6"/>
  <c r="BG135" i="6"/>
  <c r="BF135" i="6"/>
  <c r="R135" i="6"/>
  <c r="Q135" i="6"/>
  <c r="X135" i="6"/>
  <c r="V135" i="6"/>
  <c r="T135" i="6"/>
  <c r="P135" i="6"/>
  <c r="BI133" i="6"/>
  <c r="BH133" i="6"/>
  <c r="BG133" i="6"/>
  <c r="BF133" i="6"/>
  <c r="R133" i="6"/>
  <c r="Q133" i="6"/>
  <c r="X133" i="6"/>
  <c r="V133" i="6"/>
  <c r="T133" i="6"/>
  <c r="P133" i="6"/>
  <c r="BK133" i="6"/>
  <c r="K133" i="6"/>
  <c r="BE133" i="6"/>
  <c r="BI131" i="6"/>
  <c r="BH131" i="6"/>
  <c r="BG131" i="6"/>
  <c r="BF131" i="6"/>
  <c r="R131" i="6"/>
  <c r="Q131" i="6"/>
  <c r="X131" i="6"/>
  <c r="V131" i="6"/>
  <c r="T131" i="6"/>
  <c r="P131" i="6"/>
  <c r="BI129" i="6"/>
  <c r="BH129" i="6"/>
  <c r="BG129" i="6"/>
  <c r="BF129" i="6"/>
  <c r="R129" i="6"/>
  <c r="Q129" i="6"/>
  <c r="X129" i="6"/>
  <c r="V129" i="6"/>
  <c r="T129" i="6"/>
  <c r="P129" i="6"/>
  <c r="K129" i="6" s="1"/>
  <c r="BE129" i="6" s="1"/>
  <c r="BK129" i="6"/>
  <c r="BI126" i="6"/>
  <c r="BH126" i="6"/>
  <c r="BG126" i="6"/>
  <c r="BF126" i="6"/>
  <c r="R126" i="6"/>
  <c r="Q126" i="6"/>
  <c r="X126" i="6"/>
  <c r="V126" i="6"/>
  <c r="T126" i="6"/>
  <c r="P126" i="6"/>
  <c r="BK126" i="6" s="1"/>
  <c r="K126" i="6"/>
  <c r="BE126" i="6" s="1"/>
  <c r="BI123" i="6"/>
  <c r="BH123" i="6"/>
  <c r="BG123" i="6"/>
  <c r="BF123" i="6"/>
  <c r="R123" i="6"/>
  <c r="Q123" i="6"/>
  <c r="X123" i="6"/>
  <c r="V123" i="6"/>
  <c r="T123" i="6"/>
  <c r="P123" i="6"/>
  <c r="BK123" i="6"/>
  <c r="K123" i="6"/>
  <c r="BE123" i="6"/>
  <c r="BI121" i="6"/>
  <c r="BH121" i="6"/>
  <c r="BG121" i="6"/>
  <c r="BF121" i="6"/>
  <c r="R121" i="6"/>
  <c r="Q121" i="6"/>
  <c r="X121" i="6"/>
  <c r="V121" i="6"/>
  <c r="T121" i="6"/>
  <c r="P121" i="6"/>
  <c r="BK121" i="6" s="1"/>
  <c r="K121" i="6"/>
  <c r="BE121" i="6" s="1"/>
  <c r="BI119" i="6"/>
  <c r="BH119" i="6"/>
  <c r="BG119" i="6"/>
  <c r="BF119" i="6"/>
  <c r="R119" i="6"/>
  <c r="Q119" i="6"/>
  <c r="X119" i="6"/>
  <c r="V119" i="6"/>
  <c r="T119" i="6"/>
  <c r="P119" i="6"/>
  <c r="K119" i="6" s="1"/>
  <c r="BK119" i="6"/>
  <c r="BE119" i="6"/>
  <c r="BI117" i="6"/>
  <c r="BH117" i="6"/>
  <c r="BG117" i="6"/>
  <c r="BF117" i="6"/>
  <c r="R117" i="6"/>
  <c r="Q117" i="6"/>
  <c r="X117" i="6"/>
  <c r="V117" i="6"/>
  <c r="T117" i="6"/>
  <c r="P117" i="6"/>
  <c r="BK117" i="6" s="1"/>
  <c r="K117" i="6"/>
  <c r="BE117" i="6" s="1"/>
  <c r="BI115" i="6"/>
  <c r="BH115" i="6"/>
  <c r="BG115" i="6"/>
  <c r="BF115" i="6"/>
  <c r="R115" i="6"/>
  <c r="Q115" i="6"/>
  <c r="X115" i="6"/>
  <c r="V115" i="6"/>
  <c r="T115" i="6"/>
  <c r="P115" i="6"/>
  <c r="BK115" i="6"/>
  <c r="K115" i="6"/>
  <c r="BE115" i="6"/>
  <c r="BI113" i="6"/>
  <c r="BH113" i="6"/>
  <c r="BG113" i="6"/>
  <c r="BF113" i="6"/>
  <c r="R113" i="6"/>
  <c r="Q113" i="6"/>
  <c r="X113" i="6"/>
  <c r="V113" i="6"/>
  <c r="T113" i="6"/>
  <c r="P113" i="6"/>
  <c r="BK113" i="6" s="1"/>
  <c r="K113" i="6"/>
  <c r="BE113" i="6" s="1"/>
  <c r="BI111" i="6"/>
  <c r="BH111" i="6"/>
  <c r="BG111" i="6"/>
  <c r="BF111" i="6"/>
  <c r="R111" i="6"/>
  <c r="Q111" i="6"/>
  <c r="X111" i="6"/>
  <c r="V111" i="6"/>
  <c r="T111" i="6"/>
  <c r="P111" i="6"/>
  <c r="K111" i="6" s="1"/>
  <c r="BK111" i="6"/>
  <c r="BE111" i="6"/>
  <c r="BI109" i="6"/>
  <c r="BH109" i="6"/>
  <c r="BG109" i="6"/>
  <c r="BF109" i="6"/>
  <c r="R109" i="6"/>
  <c r="Q109" i="6"/>
  <c r="X109" i="6"/>
  <c r="V109" i="6"/>
  <c r="T109" i="6"/>
  <c r="P109" i="6"/>
  <c r="BK109" i="6" s="1"/>
  <c r="BI107" i="6"/>
  <c r="BH107" i="6"/>
  <c r="BG107" i="6"/>
  <c r="BF107" i="6"/>
  <c r="R107" i="6"/>
  <c r="Q107" i="6"/>
  <c r="X107" i="6"/>
  <c r="V107" i="6"/>
  <c r="T107" i="6"/>
  <c r="P107" i="6"/>
  <c r="BK107" i="6"/>
  <c r="K107" i="6"/>
  <c r="BE107" i="6"/>
  <c r="BI105" i="6"/>
  <c r="BH105" i="6"/>
  <c r="BG105" i="6"/>
  <c r="BF105" i="6"/>
  <c r="R105" i="6"/>
  <c r="Q105" i="6"/>
  <c r="X105" i="6"/>
  <c r="V105" i="6"/>
  <c r="T105" i="6"/>
  <c r="P105" i="6"/>
  <c r="BK105" i="6" s="1"/>
  <c r="BI103" i="6"/>
  <c r="BH103" i="6"/>
  <c r="BG103" i="6"/>
  <c r="BF103" i="6"/>
  <c r="R103" i="6"/>
  <c r="Q103" i="6"/>
  <c r="X103" i="6"/>
  <c r="V103" i="6"/>
  <c r="T103" i="6"/>
  <c r="P103" i="6"/>
  <c r="K103" i="6" s="1"/>
  <c r="BE103" i="6" s="1"/>
  <c r="BK103" i="6"/>
  <c r="BI101" i="6"/>
  <c r="BH101" i="6"/>
  <c r="BG101" i="6"/>
  <c r="BF101" i="6"/>
  <c r="R101" i="6"/>
  <c r="Q101" i="6"/>
  <c r="X101" i="6"/>
  <c r="V101" i="6"/>
  <c r="T101" i="6"/>
  <c r="P101" i="6"/>
  <c r="BI99" i="6"/>
  <c r="BH99" i="6"/>
  <c r="BG99" i="6"/>
  <c r="BF99" i="6"/>
  <c r="R99" i="6"/>
  <c r="Q99" i="6"/>
  <c r="X99" i="6"/>
  <c r="V99" i="6"/>
  <c r="T99" i="6"/>
  <c r="P99" i="6"/>
  <c r="BK99" i="6"/>
  <c r="K99" i="6"/>
  <c r="BE99" i="6"/>
  <c r="BI97" i="6"/>
  <c r="BH97" i="6"/>
  <c r="BG97" i="6"/>
  <c r="BF97" i="6"/>
  <c r="R97" i="6"/>
  <c r="Q97" i="6"/>
  <c r="X97" i="6"/>
  <c r="V97" i="6"/>
  <c r="T97" i="6"/>
  <c r="P97" i="6"/>
  <c r="BI95" i="6"/>
  <c r="BH95" i="6"/>
  <c r="BG95" i="6"/>
  <c r="F37" i="6" s="1"/>
  <c r="BD59" i="1" s="1"/>
  <c r="BF95" i="6"/>
  <c r="R95" i="6"/>
  <c r="Q95" i="6"/>
  <c r="X95" i="6"/>
  <c r="V95" i="6"/>
  <c r="T95" i="6"/>
  <c r="P95" i="6"/>
  <c r="K95" i="6" s="1"/>
  <c r="BE95" i="6" s="1"/>
  <c r="BK95" i="6"/>
  <c r="BI93" i="6"/>
  <c r="BH93" i="6"/>
  <c r="BG93" i="6"/>
  <c r="BF93" i="6"/>
  <c r="R93" i="6"/>
  <c r="Q93" i="6"/>
  <c r="X93" i="6"/>
  <c r="V93" i="6"/>
  <c r="T93" i="6"/>
  <c r="T92" i="6"/>
  <c r="AW59" i="1" s="1"/>
  <c r="P93" i="6"/>
  <c r="J89" i="6"/>
  <c r="J88" i="6"/>
  <c r="F88" i="6"/>
  <c r="F86" i="6"/>
  <c r="E84" i="6"/>
  <c r="J57" i="6"/>
  <c r="J56" i="6"/>
  <c r="F56" i="6"/>
  <c r="F54" i="6"/>
  <c r="E52" i="6"/>
  <c r="J18" i="6"/>
  <c r="E18" i="6"/>
  <c r="F57" i="6" s="1"/>
  <c r="F89" i="6"/>
  <c r="J17" i="6"/>
  <c r="J12" i="6"/>
  <c r="J54" i="6" s="1"/>
  <c r="E7" i="6"/>
  <c r="K39" i="5"/>
  <c r="K38" i="5"/>
  <c r="BA58" i="1" s="1"/>
  <c r="K37" i="5"/>
  <c r="AZ58" i="1" s="1"/>
  <c r="BI380" i="5"/>
  <c r="BH380" i="5"/>
  <c r="BG380" i="5"/>
  <c r="BF380" i="5"/>
  <c r="R380" i="5"/>
  <c r="Q380" i="5"/>
  <c r="X380" i="5"/>
  <c r="V380" i="5"/>
  <c r="T380" i="5"/>
  <c r="P380" i="5"/>
  <c r="BI378" i="5"/>
  <c r="BH378" i="5"/>
  <c r="BG378" i="5"/>
  <c r="BF378" i="5"/>
  <c r="R378" i="5"/>
  <c r="Q378" i="5"/>
  <c r="X378" i="5"/>
  <c r="V378" i="5"/>
  <c r="T378" i="5"/>
  <c r="P378" i="5"/>
  <c r="BI376" i="5"/>
  <c r="BH376" i="5"/>
  <c r="BG376" i="5"/>
  <c r="BF376" i="5"/>
  <c r="R376" i="5"/>
  <c r="Q376" i="5"/>
  <c r="X376" i="5"/>
  <c r="V376" i="5"/>
  <c r="T376" i="5"/>
  <c r="P376" i="5"/>
  <c r="BK376" i="5"/>
  <c r="K376" i="5"/>
  <c r="BE376" i="5"/>
  <c r="BI374" i="5"/>
  <c r="BH374" i="5"/>
  <c r="BG374" i="5"/>
  <c r="BF374" i="5"/>
  <c r="R374" i="5"/>
  <c r="Q374" i="5"/>
  <c r="X374" i="5"/>
  <c r="V374" i="5"/>
  <c r="T374" i="5"/>
  <c r="P374" i="5"/>
  <c r="BK374" i="5" s="1"/>
  <c r="K374" i="5"/>
  <c r="BE374" i="5" s="1"/>
  <c r="BI372" i="5"/>
  <c r="BH372" i="5"/>
  <c r="BG372" i="5"/>
  <c r="BF372" i="5"/>
  <c r="R372" i="5"/>
  <c r="Q372" i="5"/>
  <c r="X372" i="5"/>
  <c r="V372" i="5"/>
  <c r="T372" i="5"/>
  <c r="P372" i="5"/>
  <c r="K372" i="5" s="1"/>
  <c r="BE372" i="5"/>
  <c r="BI370" i="5"/>
  <c r="BH370" i="5"/>
  <c r="BG370" i="5"/>
  <c r="BF370" i="5"/>
  <c r="R370" i="5"/>
  <c r="Q370" i="5"/>
  <c r="X370" i="5"/>
  <c r="V370" i="5"/>
  <c r="T370" i="5"/>
  <c r="P370" i="5"/>
  <c r="BK370" i="5" s="1"/>
  <c r="BI368" i="5"/>
  <c r="BH368" i="5"/>
  <c r="BG368" i="5"/>
  <c r="BF368" i="5"/>
  <c r="R368" i="5"/>
  <c r="Q368" i="5"/>
  <c r="X368" i="5"/>
  <c r="V368" i="5"/>
  <c r="T368" i="5"/>
  <c r="P368" i="5"/>
  <c r="BK368" i="5"/>
  <c r="K368" i="5"/>
  <c r="BE368" i="5"/>
  <c r="BI366" i="5"/>
  <c r="BH366" i="5"/>
  <c r="BG366" i="5"/>
  <c r="BF366" i="5"/>
  <c r="R366" i="5"/>
  <c r="Q366" i="5"/>
  <c r="X366" i="5"/>
  <c r="V366" i="5"/>
  <c r="T366" i="5"/>
  <c r="P366" i="5"/>
  <c r="BK366" i="5"/>
  <c r="K366" i="5"/>
  <c r="BE366" i="5" s="1"/>
  <c r="BI364" i="5"/>
  <c r="BH364" i="5"/>
  <c r="BG364" i="5"/>
  <c r="BF364" i="5"/>
  <c r="R364" i="5"/>
  <c r="Q364" i="5"/>
  <c r="X364" i="5"/>
  <c r="V364" i="5"/>
  <c r="T364" i="5"/>
  <c r="P364" i="5"/>
  <c r="K364" i="5" s="1"/>
  <c r="BK364" i="5"/>
  <c r="BE364" i="5"/>
  <c r="BI362" i="5"/>
  <c r="BH362" i="5"/>
  <c r="BG362" i="5"/>
  <c r="BF362" i="5"/>
  <c r="R362" i="5"/>
  <c r="Q362" i="5"/>
  <c r="X362" i="5"/>
  <c r="V362" i="5"/>
  <c r="T362" i="5"/>
  <c r="P362" i="5"/>
  <c r="BK362" i="5" s="1"/>
  <c r="K362" i="5"/>
  <c r="BE362" i="5"/>
  <c r="BI360" i="5"/>
  <c r="BH360" i="5"/>
  <c r="BG360" i="5"/>
  <c r="BF360" i="5"/>
  <c r="R360" i="5"/>
  <c r="Q360" i="5"/>
  <c r="X360" i="5"/>
  <c r="V360" i="5"/>
  <c r="T360" i="5"/>
  <c r="P360" i="5"/>
  <c r="BK360" i="5"/>
  <c r="K360" i="5"/>
  <c r="BE360" i="5" s="1"/>
  <c r="BI358" i="5"/>
  <c r="BH358" i="5"/>
  <c r="BG358" i="5"/>
  <c r="BF358" i="5"/>
  <c r="R358" i="5"/>
  <c r="Q358" i="5"/>
  <c r="X358" i="5"/>
  <c r="V358" i="5"/>
  <c r="T358" i="5"/>
  <c r="P358" i="5"/>
  <c r="K358" i="5" s="1"/>
  <c r="BE358" i="5" s="1"/>
  <c r="BK358" i="5"/>
  <c r="BI356" i="5"/>
  <c r="BH356" i="5"/>
  <c r="BG356" i="5"/>
  <c r="BF356" i="5"/>
  <c r="R356" i="5"/>
  <c r="Q356" i="5"/>
  <c r="X356" i="5"/>
  <c r="V356" i="5"/>
  <c r="T356" i="5"/>
  <c r="P356" i="5"/>
  <c r="K356" i="5" s="1"/>
  <c r="BE356" i="5" s="1"/>
  <c r="BK356" i="5"/>
  <c r="BI354" i="5"/>
  <c r="BH354" i="5"/>
  <c r="BG354" i="5"/>
  <c r="BF354" i="5"/>
  <c r="R354" i="5"/>
  <c r="Q354" i="5"/>
  <c r="X354" i="5"/>
  <c r="V354" i="5"/>
  <c r="T354" i="5"/>
  <c r="P354" i="5"/>
  <c r="BK354" i="5" s="1"/>
  <c r="K354" i="5"/>
  <c r="BE354" i="5" s="1"/>
  <c r="BI352" i="5"/>
  <c r="BH352" i="5"/>
  <c r="BG352" i="5"/>
  <c r="BF352" i="5"/>
  <c r="R352" i="5"/>
  <c r="Q352" i="5"/>
  <c r="X352" i="5"/>
  <c r="V352" i="5"/>
  <c r="T352" i="5"/>
  <c r="P352" i="5"/>
  <c r="BK352" i="5"/>
  <c r="K352" i="5"/>
  <c r="BE352" i="5" s="1"/>
  <c r="BI350" i="5"/>
  <c r="BH350" i="5"/>
  <c r="BG350" i="5"/>
  <c r="BF350" i="5"/>
  <c r="R350" i="5"/>
  <c r="Q350" i="5"/>
  <c r="X350" i="5"/>
  <c r="V350" i="5"/>
  <c r="T350" i="5"/>
  <c r="P350" i="5"/>
  <c r="BI348" i="5"/>
  <c r="BH348" i="5"/>
  <c r="BG348" i="5"/>
  <c r="BF348" i="5"/>
  <c r="R348" i="5"/>
  <c r="Q348" i="5"/>
  <c r="X348" i="5"/>
  <c r="V348" i="5"/>
  <c r="T348" i="5"/>
  <c r="P348" i="5"/>
  <c r="BI346" i="5"/>
  <c r="BH346" i="5"/>
  <c r="BG346" i="5"/>
  <c r="BF346" i="5"/>
  <c r="R346" i="5"/>
  <c r="Q346" i="5"/>
  <c r="X346" i="5"/>
  <c r="V346" i="5"/>
  <c r="T346" i="5"/>
  <c r="P346" i="5"/>
  <c r="BI344" i="5"/>
  <c r="BH344" i="5"/>
  <c r="BG344" i="5"/>
  <c r="BF344" i="5"/>
  <c r="R344" i="5"/>
  <c r="Q344" i="5"/>
  <c r="X344" i="5"/>
  <c r="V344" i="5"/>
  <c r="T344" i="5"/>
  <c r="P344" i="5"/>
  <c r="BI342" i="5"/>
  <c r="BH342" i="5"/>
  <c r="BG342" i="5"/>
  <c r="BF342" i="5"/>
  <c r="R342" i="5"/>
  <c r="Q342" i="5"/>
  <c r="X342" i="5"/>
  <c r="V342" i="5"/>
  <c r="T342" i="5"/>
  <c r="T335" i="5" s="1"/>
  <c r="P342" i="5"/>
  <c r="BK342" i="5" s="1"/>
  <c r="K342" i="5"/>
  <c r="BE342" i="5"/>
  <c r="BI340" i="5"/>
  <c r="BH340" i="5"/>
  <c r="BG340" i="5"/>
  <c r="BF340" i="5"/>
  <c r="R340" i="5"/>
  <c r="Q340" i="5"/>
  <c r="X340" i="5"/>
  <c r="V340" i="5"/>
  <c r="T340" i="5"/>
  <c r="P340" i="5"/>
  <c r="BK340" i="5"/>
  <c r="K340" i="5"/>
  <c r="BE340" i="5" s="1"/>
  <c r="BI338" i="5"/>
  <c r="BH338" i="5"/>
  <c r="BG338" i="5"/>
  <c r="BF338" i="5"/>
  <c r="R338" i="5"/>
  <c r="Q338" i="5"/>
  <c r="X338" i="5"/>
  <c r="X335" i="5" s="1"/>
  <c r="V338" i="5"/>
  <c r="T338" i="5"/>
  <c r="P338" i="5"/>
  <c r="K338" i="5" s="1"/>
  <c r="BE338" i="5" s="1"/>
  <c r="BK338" i="5"/>
  <c r="BI336" i="5"/>
  <c r="BH336" i="5"/>
  <c r="BG336" i="5"/>
  <c r="BF336" i="5"/>
  <c r="R336" i="5"/>
  <c r="R335" i="5"/>
  <c r="J64" i="5" s="1"/>
  <c r="Q336" i="5"/>
  <c r="Q335" i="5" s="1"/>
  <c r="I64" i="5" s="1"/>
  <c r="X336" i="5"/>
  <c r="V336" i="5"/>
  <c r="V335" i="5" s="1"/>
  <c r="T336" i="5"/>
  <c r="P336" i="5"/>
  <c r="BK336" i="5" s="1"/>
  <c r="K336" i="5"/>
  <c r="BE336" i="5" s="1"/>
  <c r="BI333" i="5"/>
  <c r="BH333" i="5"/>
  <c r="BG333" i="5"/>
  <c r="BF333" i="5"/>
  <c r="R333" i="5"/>
  <c r="Q333" i="5"/>
  <c r="X333" i="5"/>
  <c r="V333" i="5"/>
  <c r="T333" i="5"/>
  <c r="P333" i="5"/>
  <c r="K333" i="5" s="1"/>
  <c r="BE333" i="5" s="1"/>
  <c r="BK333" i="5"/>
  <c r="BI331" i="5"/>
  <c r="BH331" i="5"/>
  <c r="BG331" i="5"/>
  <c r="BF331" i="5"/>
  <c r="R331" i="5"/>
  <c r="R330" i="5"/>
  <c r="Q331" i="5"/>
  <c r="Q330" i="5"/>
  <c r="Q329" i="5"/>
  <c r="I62" i="5" s="1"/>
  <c r="X331" i="5"/>
  <c r="V331" i="5"/>
  <c r="V330" i="5" s="1"/>
  <c r="V329" i="5" s="1"/>
  <c r="T331" i="5"/>
  <c r="T330" i="5"/>
  <c r="T329" i="5" s="1"/>
  <c r="P331" i="5"/>
  <c r="BK331" i="5"/>
  <c r="BK330" i="5"/>
  <c r="K331" i="5"/>
  <c r="BE331" i="5" s="1"/>
  <c r="I63" i="5"/>
  <c r="BI327" i="5"/>
  <c r="BH327" i="5"/>
  <c r="BG327" i="5"/>
  <c r="BF327" i="5"/>
  <c r="R327" i="5"/>
  <c r="Q327" i="5"/>
  <c r="X327" i="5"/>
  <c r="V327" i="5"/>
  <c r="T327" i="5"/>
  <c r="P327" i="5"/>
  <c r="BK327" i="5" s="1"/>
  <c r="K327" i="5"/>
  <c r="BE327" i="5"/>
  <c r="BI325" i="5"/>
  <c r="BH325" i="5"/>
  <c r="BG325" i="5"/>
  <c r="BF325" i="5"/>
  <c r="R325" i="5"/>
  <c r="Q325" i="5"/>
  <c r="X325" i="5"/>
  <c r="V325" i="5"/>
  <c r="T325" i="5"/>
  <c r="P325" i="5"/>
  <c r="BK325" i="5"/>
  <c r="K325" i="5"/>
  <c r="BE325" i="5" s="1"/>
  <c r="BI323" i="5"/>
  <c r="BH323" i="5"/>
  <c r="BG323" i="5"/>
  <c r="BF323" i="5"/>
  <c r="R323" i="5"/>
  <c r="Q323" i="5"/>
  <c r="X323" i="5"/>
  <c r="V323" i="5"/>
  <c r="T323" i="5"/>
  <c r="P323" i="5"/>
  <c r="K323" i="5" s="1"/>
  <c r="BE323" i="5" s="1"/>
  <c r="BK323" i="5"/>
  <c r="BI321" i="5"/>
  <c r="BH321" i="5"/>
  <c r="BG321" i="5"/>
  <c r="BF321" i="5"/>
  <c r="R321" i="5"/>
  <c r="Q321" i="5"/>
  <c r="X321" i="5"/>
  <c r="V321" i="5"/>
  <c r="T321" i="5"/>
  <c r="P321" i="5"/>
  <c r="BI319" i="5"/>
  <c r="BH319" i="5"/>
  <c r="BG319" i="5"/>
  <c r="BF319" i="5"/>
  <c r="R319" i="5"/>
  <c r="Q319" i="5"/>
  <c r="X319" i="5"/>
  <c r="V319" i="5"/>
  <c r="T319" i="5"/>
  <c r="P319" i="5"/>
  <c r="BK319" i="5" s="1"/>
  <c r="K319" i="5"/>
  <c r="BE319" i="5"/>
  <c r="BI317" i="5"/>
  <c r="BH317" i="5"/>
  <c r="BG317" i="5"/>
  <c r="BF317" i="5"/>
  <c r="R317" i="5"/>
  <c r="Q317" i="5"/>
  <c r="X317" i="5"/>
  <c r="V317" i="5"/>
  <c r="T317" i="5"/>
  <c r="P317" i="5"/>
  <c r="BK317" i="5"/>
  <c r="K317" i="5"/>
  <c r="BE317" i="5" s="1"/>
  <c r="BI315" i="5"/>
  <c r="BH315" i="5"/>
  <c r="BG315" i="5"/>
  <c r="BF315" i="5"/>
  <c r="R315" i="5"/>
  <c r="Q315" i="5"/>
  <c r="X315" i="5"/>
  <c r="V315" i="5"/>
  <c r="T315" i="5"/>
  <c r="P315" i="5"/>
  <c r="K315" i="5" s="1"/>
  <c r="BE315" i="5" s="1"/>
  <c r="BK315" i="5"/>
  <c r="BI313" i="5"/>
  <c r="BH313" i="5"/>
  <c r="BG313" i="5"/>
  <c r="BF313" i="5"/>
  <c r="R313" i="5"/>
  <c r="Q313" i="5"/>
  <c r="X313" i="5"/>
  <c r="V313" i="5"/>
  <c r="T313" i="5"/>
  <c r="P313" i="5"/>
  <c r="BI311" i="5"/>
  <c r="BH311" i="5"/>
  <c r="BG311" i="5"/>
  <c r="BF311" i="5"/>
  <c r="R311" i="5"/>
  <c r="Q311" i="5"/>
  <c r="X311" i="5"/>
  <c r="V311" i="5"/>
  <c r="T311" i="5"/>
  <c r="P311" i="5"/>
  <c r="BK311" i="5" s="1"/>
  <c r="K311" i="5"/>
  <c r="BE311" i="5"/>
  <c r="BI309" i="5"/>
  <c r="BH309" i="5"/>
  <c r="BG309" i="5"/>
  <c r="BF309" i="5"/>
  <c r="R309" i="5"/>
  <c r="Q309" i="5"/>
  <c r="X309" i="5"/>
  <c r="V309" i="5"/>
  <c r="T309" i="5"/>
  <c r="P309" i="5"/>
  <c r="BK309" i="5"/>
  <c r="K309" i="5"/>
  <c r="BE309" i="5" s="1"/>
  <c r="BI307" i="5"/>
  <c r="BH307" i="5"/>
  <c r="BG307" i="5"/>
  <c r="BF307" i="5"/>
  <c r="R307" i="5"/>
  <c r="Q307" i="5"/>
  <c r="X307" i="5"/>
  <c r="V307" i="5"/>
  <c r="T307" i="5"/>
  <c r="P307" i="5"/>
  <c r="K307" i="5" s="1"/>
  <c r="BE307" i="5" s="1"/>
  <c r="BK307" i="5"/>
  <c r="BI305" i="5"/>
  <c r="BH305" i="5"/>
  <c r="BG305" i="5"/>
  <c r="BF305" i="5"/>
  <c r="R305" i="5"/>
  <c r="Q305" i="5"/>
  <c r="X305" i="5"/>
  <c r="V305" i="5"/>
  <c r="T305" i="5"/>
  <c r="P305" i="5"/>
  <c r="BI303" i="5"/>
  <c r="BH303" i="5"/>
  <c r="BG303" i="5"/>
  <c r="BF303" i="5"/>
  <c r="R303" i="5"/>
  <c r="Q303" i="5"/>
  <c r="X303" i="5"/>
  <c r="V303" i="5"/>
  <c r="T303" i="5"/>
  <c r="P303" i="5"/>
  <c r="BK303" i="5" s="1"/>
  <c r="K303" i="5"/>
  <c r="BE303" i="5"/>
  <c r="BI301" i="5"/>
  <c r="BH301" i="5"/>
  <c r="BG301" i="5"/>
  <c r="BF301" i="5"/>
  <c r="R301" i="5"/>
  <c r="Q301" i="5"/>
  <c r="X301" i="5"/>
  <c r="V301" i="5"/>
  <c r="T301" i="5"/>
  <c r="P301" i="5"/>
  <c r="BK301" i="5"/>
  <c r="K301" i="5"/>
  <c r="BE301" i="5" s="1"/>
  <c r="BI299" i="5"/>
  <c r="BH299" i="5"/>
  <c r="BG299" i="5"/>
  <c r="BF299" i="5"/>
  <c r="R299" i="5"/>
  <c r="Q299" i="5"/>
  <c r="X299" i="5"/>
  <c r="V299" i="5"/>
  <c r="T299" i="5"/>
  <c r="P299" i="5"/>
  <c r="K299" i="5" s="1"/>
  <c r="BE299" i="5" s="1"/>
  <c r="BK299" i="5"/>
  <c r="BI297" i="5"/>
  <c r="BH297" i="5"/>
  <c r="BG297" i="5"/>
  <c r="BF297" i="5"/>
  <c r="R297" i="5"/>
  <c r="Q297" i="5"/>
  <c r="X297" i="5"/>
  <c r="V297" i="5"/>
  <c r="T297" i="5"/>
  <c r="P297" i="5"/>
  <c r="BI295" i="5"/>
  <c r="BH295" i="5"/>
  <c r="BG295" i="5"/>
  <c r="BF295" i="5"/>
  <c r="R295" i="5"/>
  <c r="Q295" i="5"/>
  <c r="X295" i="5"/>
  <c r="V295" i="5"/>
  <c r="T295" i="5"/>
  <c r="P295" i="5"/>
  <c r="BK295" i="5" s="1"/>
  <c r="K295" i="5"/>
  <c r="BE295" i="5"/>
  <c r="BI293" i="5"/>
  <c r="BH293" i="5"/>
  <c r="BG293" i="5"/>
  <c r="BF293" i="5"/>
  <c r="R293" i="5"/>
  <c r="Q293" i="5"/>
  <c r="X293" i="5"/>
  <c r="V293" i="5"/>
  <c r="T293" i="5"/>
  <c r="P293" i="5"/>
  <c r="BK293" i="5"/>
  <c r="K293" i="5"/>
  <c r="BE293" i="5" s="1"/>
  <c r="BI291" i="5"/>
  <c r="BH291" i="5"/>
  <c r="BG291" i="5"/>
  <c r="BF291" i="5"/>
  <c r="R291" i="5"/>
  <c r="Q291" i="5"/>
  <c r="X291" i="5"/>
  <c r="V291" i="5"/>
  <c r="T291" i="5"/>
  <c r="P291" i="5"/>
  <c r="K291" i="5" s="1"/>
  <c r="BE291" i="5" s="1"/>
  <c r="BK291" i="5"/>
  <c r="BI289" i="5"/>
  <c r="BH289" i="5"/>
  <c r="BG289" i="5"/>
  <c r="BF289" i="5"/>
  <c r="R289" i="5"/>
  <c r="Q289" i="5"/>
  <c r="X289" i="5"/>
  <c r="V289" i="5"/>
  <c r="T289" i="5"/>
  <c r="P289" i="5"/>
  <c r="BI287" i="5"/>
  <c r="BH287" i="5"/>
  <c r="BG287" i="5"/>
  <c r="BF287" i="5"/>
  <c r="R287" i="5"/>
  <c r="Q287" i="5"/>
  <c r="X287" i="5"/>
  <c r="V287" i="5"/>
  <c r="T287" i="5"/>
  <c r="P287" i="5"/>
  <c r="BK287" i="5" s="1"/>
  <c r="K287" i="5"/>
  <c r="BE287" i="5"/>
  <c r="BI285" i="5"/>
  <c r="BH285" i="5"/>
  <c r="BG285" i="5"/>
  <c r="BF285" i="5"/>
  <c r="R285" i="5"/>
  <c r="Q285" i="5"/>
  <c r="X285" i="5"/>
  <c r="V285" i="5"/>
  <c r="T285" i="5"/>
  <c r="P285" i="5"/>
  <c r="BK285" i="5"/>
  <c r="K285" i="5"/>
  <c r="BE285" i="5" s="1"/>
  <c r="BI283" i="5"/>
  <c r="BH283" i="5"/>
  <c r="BG283" i="5"/>
  <c r="BF283" i="5"/>
  <c r="R283" i="5"/>
  <c r="Q283" i="5"/>
  <c r="X283" i="5"/>
  <c r="V283" i="5"/>
  <c r="T283" i="5"/>
  <c r="P283" i="5"/>
  <c r="K283" i="5" s="1"/>
  <c r="BE283" i="5" s="1"/>
  <c r="BK283" i="5"/>
  <c r="BI281" i="5"/>
  <c r="BH281" i="5"/>
  <c r="BG281" i="5"/>
  <c r="BF281" i="5"/>
  <c r="R281" i="5"/>
  <c r="Q281" i="5"/>
  <c r="X281" i="5"/>
  <c r="V281" i="5"/>
  <c r="T281" i="5"/>
  <c r="P281" i="5"/>
  <c r="BI279" i="5"/>
  <c r="BH279" i="5"/>
  <c r="BG279" i="5"/>
  <c r="BF279" i="5"/>
  <c r="R279" i="5"/>
  <c r="Q279" i="5"/>
  <c r="X279" i="5"/>
  <c r="V279" i="5"/>
  <c r="T279" i="5"/>
  <c r="P279" i="5"/>
  <c r="BK279" i="5" s="1"/>
  <c r="K279" i="5"/>
  <c r="BE279" i="5"/>
  <c r="BI277" i="5"/>
  <c r="BH277" i="5"/>
  <c r="BG277" i="5"/>
  <c r="BF277" i="5"/>
  <c r="R277" i="5"/>
  <c r="Q277" i="5"/>
  <c r="X277" i="5"/>
  <c r="V277" i="5"/>
  <c r="T277" i="5"/>
  <c r="P277" i="5"/>
  <c r="BK277" i="5"/>
  <c r="K277" i="5"/>
  <c r="BE277" i="5" s="1"/>
  <c r="BI275" i="5"/>
  <c r="BH275" i="5"/>
  <c r="BG275" i="5"/>
  <c r="BF275" i="5"/>
  <c r="R275" i="5"/>
  <c r="Q275" i="5"/>
  <c r="X275" i="5"/>
  <c r="V275" i="5"/>
  <c r="T275" i="5"/>
  <c r="P275" i="5"/>
  <c r="K275" i="5" s="1"/>
  <c r="BE275" i="5" s="1"/>
  <c r="BK275" i="5"/>
  <c r="BI273" i="5"/>
  <c r="BH273" i="5"/>
  <c r="BG273" i="5"/>
  <c r="BF273" i="5"/>
  <c r="R273" i="5"/>
  <c r="Q273" i="5"/>
  <c r="X273" i="5"/>
  <c r="V273" i="5"/>
  <c r="T273" i="5"/>
  <c r="P273" i="5"/>
  <c r="BI271" i="5"/>
  <c r="BH271" i="5"/>
  <c r="BG271" i="5"/>
  <c r="BF271" i="5"/>
  <c r="R271" i="5"/>
  <c r="Q271" i="5"/>
  <c r="X271" i="5"/>
  <c r="V271" i="5"/>
  <c r="T271" i="5"/>
  <c r="P271" i="5"/>
  <c r="BK271" i="5" s="1"/>
  <c r="K271" i="5"/>
  <c r="BE271" i="5"/>
  <c r="BI269" i="5"/>
  <c r="BH269" i="5"/>
  <c r="BG269" i="5"/>
  <c r="BF269" i="5"/>
  <c r="R269" i="5"/>
  <c r="Q269" i="5"/>
  <c r="X269" i="5"/>
  <c r="V269" i="5"/>
  <c r="T269" i="5"/>
  <c r="P269" i="5"/>
  <c r="BK269" i="5"/>
  <c r="K269" i="5"/>
  <c r="BE269" i="5" s="1"/>
  <c r="BI267" i="5"/>
  <c r="BH267" i="5"/>
  <c r="BG267" i="5"/>
  <c r="BF267" i="5"/>
  <c r="R267" i="5"/>
  <c r="Q267" i="5"/>
  <c r="X267" i="5"/>
  <c r="V267" i="5"/>
  <c r="T267" i="5"/>
  <c r="P267" i="5"/>
  <c r="K267" i="5" s="1"/>
  <c r="BE267" i="5" s="1"/>
  <c r="BK267" i="5"/>
  <c r="BI265" i="5"/>
  <c r="BH265" i="5"/>
  <c r="BG265" i="5"/>
  <c r="BF265" i="5"/>
  <c r="R265" i="5"/>
  <c r="Q265" i="5"/>
  <c r="X265" i="5"/>
  <c r="V265" i="5"/>
  <c r="T265" i="5"/>
  <c r="P265" i="5"/>
  <c r="BI263" i="5"/>
  <c r="BH263" i="5"/>
  <c r="BG263" i="5"/>
  <c r="BF263" i="5"/>
  <c r="R263" i="5"/>
  <c r="Q263" i="5"/>
  <c r="X263" i="5"/>
  <c r="V263" i="5"/>
  <c r="T263" i="5"/>
  <c r="P263" i="5"/>
  <c r="BK263" i="5" s="1"/>
  <c r="K263" i="5"/>
  <c r="BE263" i="5"/>
  <c r="BI261" i="5"/>
  <c r="BH261" i="5"/>
  <c r="BG261" i="5"/>
  <c r="BF261" i="5"/>
  <c r="R261" i="5"/>
  <c r="Q261" i="5"/>
  <c r="X261" i="5"/>
  <c r="V261" i="5"/>
  <c r="T261" i="5"/>
  <c r="P261" i="5"/>
  <c r="BK261" i="5"/>
  <c r="K261" i="5"/>
  <c r="BE261" i="5" s="1"/>
  <c r="BI259" i="5"/>
  <c r="BH259" i="5"/>
  <c r="BG259" i="5"/>
  <c r="BF259" i="5"/>
  <c r="R259" i="5"/>
  <c r="Q259" i="5"/>
  <c r="X259" i="5"/>
  <c r="V259" i="5"/>
  <c r="T259" i="5"/>
  <c r="P259" i="5"/>
  <c r="K259" i="5" s="1"/>
  <c r="BE259" i="5" s="1"/>
  <c r="BK259" i="5"/>
  <c r="BI257" i="5"/>
  <c r="BH257" i="5"/>
  <c r="BG257" i="5"/>
  <c r="BF257" i="5"/>
  <c r="R257" i="5"/>
  <c r="Q257" i="5"/>
  <c r="X257" i="5"/>
  <c r="V257" i="5"/>
  <c r="T257" i="5"/>
  <c r="P257" i="5"/>
  <c r="BI255" i="5"/>
  <c r="BH255" i="5"/>
  <c r="BG255" i="5"/>
  <c r="BF255" i="5"/>
  <c r="R255" i="5"/>
  <c r="Q255" i="5"/>
  <c r="X255" i="5"/>
  <c r="V255" i="5"/>
  <c r="T255" i="5"/>
  <c r="P255" i="5"/>
  <c r="BK255" i="5" s="1"/>
  <c r="K255" i="5"/>
  <c r="BE255" i="5"/>
  <c r="BI253" i="5"/>
  <c r="BH253" i="5"/>
  <c r="BG253" i="5"/>
  <c r="BF253" i="5"/>
  <c r="R253" i="5"/>
  <c r="Q253" i="5"/>
  <c r="X253" i="5"/>
  <c r="V253" i="5"/>
  <c r="T253" i="5"/>
  <c r="P253" i="5"/>
  <c r="BK253" i="5"/>
  <c r="K253" i="5"/>
  <c r="BE253" i="5" s="1"/>
  <c r="BI251" i="5"/>
  <c r="BH251" i="5"/>
  <c r="BG251" i="5"/>
  <c r="BF251" i="5"/>
  <c r="R251" i="5"/>
  <c r="Q251" i="5"/>
  <c r="X251" i="5"/>
  <c r="V251" i="5"/>
  <c r="T251" i="5"/>
  <c r="P251" i="5"/>
  <c r="K251" i="5" s="1"/>
  <c r="BE251" i="5" s="1"/>
  <c r="BK251" i="5"/>
  <c r="BI249" i="5"/>
  <c r="BH249" i="5"/>
  <c r="BG249" i="5"/>
  <c r="BF249" i="5"/>
  <c r="R249" i="5"/>
  <c r="Q249" i="5"/>
  <c r="X249" i="5"/>
  <c r="V249" i="5"/>
  <c r="T249" i="5"/>
  <c r="P249" i="5"/>
  <c r="BI246" i="5"/>
  <c r="BH246" i="5"/>
  <c r="BG246" i="5"/>
  <c r="BF246" i="5"/>
  <c r="R246" i="5"/>
  <c r="Q246" i="5"/>
  <c r="X246" i="5"/>
  <c r="V246" i="5"/>
  <c r="T246" i="5"/>
  <c r="P246" i="5"/>
  <c r="BK246" i="5" s="1"/>
  <c r="K246" i="5"/>
  <c r="BE246" i="5" s="1"/>
  <c r="BI244" i="5"/>
  <c r="BH244" i="5"/>
  <c r="BG244" i="5"/>
  <c r="BF244" i="5"/>
  <c r="R244" i="5"/>
  <c r="Q244" i="5"/>
  <c r="X244" i="5"/>
  <c r="V244" i="5"/>
  <c r="T244" i="5"/>
  <c r="P244" i="5"/>
  <c r="BK244" i="5"/>
  <c r="K244" i="5"/>
  <c r="BE244" i="5" s="1"/>
  <c r="BI242" i="5"/>
  <c r="BH242" i="5"/>
  <c r="BG242" i="5"/>
  <c r="BF242" i="5"/>
  <c r="R242" i="5"/>
  <c r="Q242" i="5"/>
  <c r="X242" i="5"/>
  <c r="V242" i="5"/>
  <c r="T242" i="5"/>
  <c r="P242" i="5"/>
  <c r="K242" i="5" s="1"/>
  <c r="BE242" i="5" s="1"/>
  <c r="BK242" i="5"/>
  <c r="BI240" i="5"/>
  <c r="BH240" i="5"/>
  <c r="BG240" i="5"/>
  <c r="BF240" i="5"/>
  <c r="R240" i="5"/>
  <c r="Q240" i="5"/>
  <c r="X240" i="5"/>
  <c r="V240" i="5"/>
  <c r="T240" i="5"/>
  <c r="P240" i="5"/>
  <c r="BI238" i="5"/>
  <c r="BH238" i="5"/>
  <c r="BG238" i="5"/>
  <c r="BF238" i="5"/>
  <c r="R238" i="5"/>
  <c r="Q238" i="5"/>
  <c r="X238" i="5"/>
  <c r="V238" i="5"/>
  <c r="T238" i="5"/>
  <c r="P238" i="5"/>
  <c r="BK238" i="5" s="1"/>
  <c r="K238" i="5"/>
  <c r="BE238" i="5"/>
  <c r="BI236" i="5"/>
  <c r="BH236" i="5"/>
  <c r="BG236" i="5"/>
  <c r="BF236" i="5"/>
  <c r="R236" i="5"/>
  <c r="Q236" i="5"/>
  <c r="X236" i="5"/>
  <c r="V236" i="5"/>
  <c r="T236" i="5"/>
  <c r="P236" i="5"/>
  <c r="BK236" i="5"/>
  <c r="K236" i="5"/>
  <c r="BE236" i="5" s="1"/>
  <c r="BI234" i="5"/>
  <c r="BH234" i="5"/>
  <c r="BG234" i="5"/>
  <c r="BF234" i="5"/>
  <c r="R234" i="5"/>
  <c r="Q234" i="5"/>
  <c r="X234" i="5"/>
  <c r="V234" i="5"/>
  <c r="T234" i="5"/>
  <c r="P234" i="5"/>
  <c r="K234" i="5" s="1"/>
  <c r="BE234" i="5" s="1"/>
  <c r="BI232" i="5"/>
  <c r="BH232" i="5"/>
  <c r="BG232" i="5"/>
  <c r="BF232" i="5"/>
  <c r="R232" i="5"/>
  <c r="Q232" i="5"/>
  <c r="X232" i="5"/>
  <c r="V232" i="5"/>
  <c r="T232" i="5"/>
  <c r="P232" i="5"/>
  <c r="BI230" i="5"/>
  <c r="BH230" i="5"/>
  <c r="BG230" i="5"/>
  <c r="BF230" i="5"/>
  <c r="R230" i="5"/>
  <c r="Q230" i="5"/>
  <c r="X230" i="5"/>
  <c r="V230" i="5"/>
  <c r="T230" i="5"/>
  <c r="P230" i="5"/>
  <c r="BK230" i="5" s="1"/>
  <c r="K230" i="5"/>
  <c r="BE230" i="5" s="1"/>
  <c r="BI228" i="5"/>
  <c r="BH228" i="5"/>
  <c r="BG228" i="5"/>
  <c r="BF228" i="5"/>
  <c r="R228" i="5"/>
  <c r="Q228" i="5"/>
  <c r="X228" i="5"/>
  <c r="V228" i="5"/>
  <c r="T228" i="5"/>
  <c r="P228" i="5"/>
  <c r="BK228" i="5"/>
  <c r="K228" i="5"/>
  <c r="BE228" i="5" s="1"/>
  <c r="BI226" i="5"/>
  <c r="BH226" i="5"/>
  <c r="BG226" i="5"/>
  <c r="BF226" i="5"/>
  <c r="R226" i="5"/>
  <c r="Q226" i="5"/>
  <c r="X226" i="5"/>
  <c r="V226" i="5"/>
  <c r="T226" i="5"/>
  <c r="P226" i="5"/>
  <c r="K226" i="5" s="1"/>
  <c r="BE226" i="5" s="1"/>
  <c r="BK226" i="5"/>
  <c r="BI224" i="5"/>
  <c r="BH224" i="5"/>
  <c r="BG224" i="5"/>
  <c r="BF224" i="5"/>
  <c r="R224" i="5"/>
  <c r="Q224" i="5"/>
  <c r="X224" i="5"/>
  <c r="V224" i="5"/>
  <c r="T224" i="5"/>
  <c r="P224" i="5"/>
  <c r="BI222" i="5"/>
  <c r="BH222" i="5"/>
  <c r="BG222" i="5"/>
  <c r="BF222" i="5"/>
  <c r="R222" i="5"/>
  <c r="Q222" i="5"/>
  <c r="X222" i="5"/>
  <c r="V222" i="5"/>
  <c r="T222" i="5"/>
  <c r="P222" i="5"/>
  <c r="BK222" i="5" s="1"/>
  <c r="K222" i="5"/>
  <c r="BE222" i="5"/>
  <c r="BI220" i="5"/>
  <c r="BH220" i="5"/>
  <c r="BG220" i="5"/>
  <c r="BF220" i="5"/>
  <c r="R220" i="5"/>
  <c r="Q220" i="5"/>
  <c r="X220" i="5"/>
  <c r="V220" i="5"/>
  <c r="T220" i="5"/>
  <c r="P220" i="5"/>
  <c r="BK220" i="5"/>
  <c r="K220" i="5"/>
  <c r="BE220" i="5" s="1"/>
  <c r="BI218" i="5"/>
  <c r="BH218" i="5"/>
  <c r="BG218" i="5"/>
  <c r="BF218" i="5"/>
  <c r="R218" i="5"/>
  <c r="Q218" i="5"/>
  <c r="X218" i="5"/>
  <c r="V218" i="5"/>
  <c r="T218" i="5"/>
  <c r="P218" i="5"/>
  <c r="K218" i="5" s="1"/>
  <c r="BE218" i="5" s="1"/>
  <c r="BI216" i="5"/>
  <c r="BH216" i="5"/>
  <c r="BG216" i="5"/>
  <c r="BF216" i="5"/>
  <c r="R216" i="5"/>
  <c r="Q216" i="5"/>
  <c r="X216" i="5"/>
  <c r="V216" i="5"/>
  <c r="T216" i="5"/>
  <c r="P216" i="5"/>
  <c r="BI214" i="5"/>
  <c r="BH214" i="5"/>
  <c r="BG214" i="5"/>
  <c r="BF214" i="5"/>
  <c r="R214" i="5"/>
  <c r="Q214" i="5"/>
  <c r="X214" i="5"/>
  <c r="V214" i="5"/>
  <c r="T214" i="5"/>
  <c r="P214" i="5"/>
  <c r="BK214" i="5" s="1"/>
  <c r="K214" i="5"/>
  <c r="BE214" i="5" s="1"/>
  <c r="BI212" i="5"/>
  <c r="BH212" i="5"/>
  <c r="BG212" i="5"/>
  <c r="BF212" i="5"/>
  <c r="R212" i="5"/>
  <c r="Q212" i="5"/>
  <c r="X212" i="5"/>
  <c r="V212" i="5"/>
  <c r="T212" i="5"/>
  <c r="P212" i="5"/>
  <c r="BK212" i="5"/>
  <c r="K212" i="5"/>
  <c r="BE212" i="5" s="1"/>
  <c r="BI210" i="5"/>
  <c r="BH210" i="5"/>
  <c r="BG210" i="5"/>
  <c r="BF210" i="5"/>
  <c r="R210" i="5"/>
  <c r="Q210" i="5"/>
  <c r="X210" i="5"/>
  <c r="V210" i="5"/>
  <c r="T210" i="5"/>
  <c r="P210" i="5"/>
  <c r="K210" i="5" s="1"/>
  <c r="BE210" i="5" s="1"/>
  <c r="BK210" i="5"/>
  <c r="BI208" i="5"/>
  <c r="BH208" i="5"/>
  <c r="BG208" i="5"/>
  <c r="BF208" i="5"/>
  <c r="R208" i="5"/>
  <c r="Q208" i="5"/>
  <c r="X208" i="5"/>
  <c r="V208" i="5"/>
  <c r="T208" i="5"/>
  <c r="P208" i="5"/>
  <c r="BI206" i="5"/>
  <c r="BH206" i="5"/>
  <c r="BG206" i="5"/>
  <c r="BF206" i="5"/>
  <c r="R206" i="5"/>
  <c r="Q206" i="5"/>
  <c r="X206" i="5"/>
  <c r="V206" i="5"/>
  <c r="T206" i="5"/>
  <c r="P206" i="5"/>
  <c r="BK206" i="5" s="1"/>
  <c r="BI204" i="5"/>
  <c r="BH204" i="5"/>
  <c r="BG204" i="5"/>
  <c r="BF204" i="5"/>
  <c r="R204" i="5"/>
  <c r="Q204" i="5"/>
  <c r="X204" i="5"/>
  <c r="V204" i="5"/>
  <c r="T204" i="5"/>
  <c r="P204" i="5"/>
  <c r="BK204" i="5"/>
  <c r="K204" i="5"/>
  <c r="BE204" i="5"/>
  <c r="BI202" i="5"/>
  <c r="BH202" i="5"/>
  <c r="BG202" i="5"/>
  <c r="BF202" i="5"/>
  <c r="R202" i="5"/>
  <c r="Q202" i="5"/>
  <c r="X202" i="5"/>
  <c r="V202" i="5"/>
  <c r="T202" i="5"/>
  <c r="P202" i="5"/>
  <c r="BK202" i="5"/>
  <c r="K202" i="5"/>
  <c r="BE202" i="5" s="1"/>
  <c r="BI200" i="5"/>
  <c r="BH200" i="5"/>
  <c r="BG200" i="5"/>
  <c r="BF200" i="5"/>
  <c r="R200" i="5"/>
  <c r="Q200" i="5"/>
  <c r="X200" i="5"/>
  <c r="V200" i="5"/>
  <c r="T200" i="5"/>
  <c r="P200" i="5"/>
  <c r="K200" i="5" s="1"/>
  <c r="BK200" i="5"/>
  <c r="BE200" i="5"/>
  <c r="BI198" i="5"/>
  <c r="BH198" i="5"/>
  <c r="BG198" i="5"/>
  <c r="BF198" i="5"/>
  <c r="R198" i="5"/>
  <c r="Q198" i="5"/>
  <c r="X198" i="5"/>
  <c r="V198" i="5"/>
  <c r="T198" i="5"/>
  <c r="P198" i="5"/>
  <c r="BK198" i="5" s="1"/>
  <c r="K198" i="5"/>
  <c r="BE198" i="5"/>
  <c r="BI196" i="5"/>
  <c r="BH196" i="5"/>
  <c r="BG196" i="5"/>
  <c r="BF196" i="5"/>
  <c r="R196" i="5"/>
  <c r="Q196" i="5"/>
  <c r="X196" i="5"/>
  <c r="V196" i="5"/>
  <c r="T196" i="5"/>
  <c r="P196" i="5"/>
  <c r="BK196" i="5"/>
  <c r="K196" i="5"/>
  <c r="BE196" i="5" s="1"/>
  <c r="BI194" i="5"/>
  <c r="BH194" i="5"/>
  <c r="BG194" i="5"/>
  <c r="BF194" i="5"/>
  <c r="R194" i="5"/>
  <c r="Q194" i="5"/>
  <c r="X194" i="5"/>
  <c r="V194" i="5"/>
  <c r="T194" i="5"/>
  <c r="P194" i="5"/>
  <c r="BK194" i="5"/>
  <c r="K194" i="5"/>
  <c r="BE194" i="5" s="1"/>
  <c r="BI192" i="5"/>
  <c r="BH192" i="5"/>
  <c r="BG192" i="5"/>
  <c r="BF192" i="5"/>
  <c r="R192" i="5"/>
  <c r="Q192" i="5"/>
  <c r="X192" i="5"/>
  <c r="V192" i="5"/>
  <c r="T192" i="5"/>
  <c r="P192" i="5"/>
  <c r="BK192" i="5"/>
  <c r="K192" i="5"/>
  <c r="BE192" i="5" s="1"/>
  <c r="BI190" i="5"/>
  <c r="BH190" i="5"/>
  <c r="BG190" i="5"/>
  <c r="BF190" i="5"/>
  <c r="R190" i="5"/>
  <c r="Q190" i="5"/>
  <c r="X190" i="5"/>
  <c r="V190" i="5"/>
  <c r="T190" i="5"/>
  <c r="P190" i="5"/>
  <c r="BK190" i="5" s="1"/>
  <c r="BI188" i="5"/>
  <c r="BH188" i="5"/>
  <c r="BG188" i="5"/>
  <c r="BF188" i="5"/>
  <c r="R188" i="5"/>
  <c r="Q188" i="5"/>
  <c r="X188" i="5"/>
  <c r="V188" i="5"/>
  <c r="T188" i="5"/>
  <c r="P188" i="5"/>
  <c r="K188" i="5" s="1"/>
  <c r="BE188" i="5" s="1"/>
  <c r="BI186" i="5"/>
  <c r="BH186" i="5"/>
  <c r="BG186" i="5"/>
  <c r="BF186" i="5"/>
  <c r="R186" i="5"/>
  <c r="Q186" i="5"/>
  <c r="X186" i="5"/>
  <c r="V186" i="5"/>
  <c r="T186" i="5"/>
  <c r="P186" i="5"/>
  <c r="BK186" i="5"/>
  <c r="K186" i="5"/>
  <c r="BE186" i="5" s="1"/>
  <c r="BI184" i="5"/>
  <c r="BH184" i="5"/>
  <c r="BG184" i="5"/>
  <c r="BF184" i="5"/>
  <c r="R184" i="5"/>
  <c r="Q184" i="5"/>
  <c r="X184" i="5"/>
  <c r="V184" i="5"/>
  <c r="T184" i="5"/>
  <c r="P184" i="5"/>
  <c r="BK184" i="5"/>
  <c r="K184" i="5"/>
  <c r="BE184" i="5" s="1"/>
  <c r="BI182" i="5"/>
  <c r="BH182" i="5"/>
  <c r="BG182" i="5"/>
  <c r="BF182" i="5"/>
  <c r="R182" i="5"/>
  <c r="Q182" i="5"/>
  <c r="X182" i="5"/>
  <c r="V182" i="5"/>
  <c r="T182" i="5"/>
  <c r="P182" i="5"/>
  <c r="BK182" i="5" s="1"/>
  <c r="BI180" i="5"/>
  <c r="BH180" i="5"/>
  <c r="BG180" i="5"/>
  <c r="BF180" i="5"/>
  <c r="R180" i="5"/>
  <c r="Q180" i="5"/>
  <c r="X180" i="5"/>
  <c r="V180" i="5"/>
  <c r="T180" i="5"/>
  <c r="P180" i="5"/>
  <c r="K180" i="5" s="1"/>
  <c r="BE180" i="5" s="1"/>
  <c r="BI178" i="5"/>
  <c r="BH178" i="5"/>
  <c r="BG178" i="5"/>
  <c r="BF178" i="5"/>
  <c r="R178" i="5"/>
  <c r="Q178" i="5"/>
  <c r="X178" i="5"/>
  <c r="V178" i="5"/>
  <c r="T178" i="5"/>
  <c r="P178" i="5"/>
  <c r="BK178" i="5"/>
  <c r="K178" i="5"/>
  <c r="BE178" i="5" s="1"/>
  <c r="BI176" i="5"/>
  <c r="BH176" i="5"/>
  <c r="BG176" i="5"/>
  <c r="BF176" i="5"/>
  <c r="R176" i="5"/>
  <c r="Q176" i="5"/>
  <c r="X176" i="5"/>
  <c r="V176" i="5"/>
  <c r="T176" i="5"/>
  <c r="P176" i="5"/>
  <c r="BK176" i="5"/>
  <c r="K176" i="5"/>
  <c r="BE176" i="5" s="1"/>
  <c r="BI174" i="5"/>
  <c r="BH174" i="5"/>
  <c r="BG174" i="5"/>
  <c r="BF174" i="5"/>
  <c r="R174" i="5"/>
  <c r="Q174" i="5"/>
  <c r="X174" i="5"/>
  <c r="V174" i="5"/>
  <c r="T174" i="5"/>
  <c r="P174" i="5"/>
  <c r="BK174" i="5" s="1"/>
  <c r="BI172" i="5"/>
  <c r="BH172" i="5"/>
  <c r="BG172" i="5"/>
  <c r="BF172" i="5"/>
  <c r="R172" i="5"/>
  <c r="Q172" i="5"/>
  <c r="X172" i="5"/>
  <c r="V172" i="5"/>
  <c r="T172" i="5"/>
  <c r="P172" i="5"/>
  <c r="K172" i="5" s="1"/>
  <c r="BE172" i="5" s="1"/>
  <c r="BI170" i="5"/>
  <c r="BH170" i="5"/>
  <c r="BG170" i="5"/>
  <c r="BF170" i="5"/>
  <c r="R170" i="5"/>
  <c r="Q170" i="5"/>
  <c r="X170" i="5"/>
  <c r="V170" i="5"/>
  <c r="T170" i="5"/>
  <c r="P170" i="5"/>
  <c r="BK170" i="5"/>
  <c r="K170" i="5"/>
  <c r="BE170" i="5" s="1"/>
  <c r="BI168" i="5"/>
  <c r="BH168" i="5"/>
  <c r="BG168" i="5"/>
  <c r="BF168" i="5"/>
  <c r="R168" i="5"/>
  <c r="Q168" i="5"/>
  <c r="X168" i="5"/>
  <c r="V168" i="5"/>
  <c r="T168" i="5"/>
  <c r="P168" i="5"/>
  <c r="BK168" i="5"/>
  <c r="K168" i="5"/>
  <c r="BE168" i="5" s="1"/>
  <c r="BI166" i="5"/>
  <c r="BH166" i="5"/>
  <c r="BG166" i="5"/>
  <c r="BF166" i="5"/>
  <c r="R166" i="5"/>
  <c r="Q166" i="5"/>
  <c r="X166" i="5"/>
  <c r="V166" i="5"/>
  <c r="T166" i="5"/>
  <c r="P166" i="5"/>
  <c r="BK166" i="5" s="1"/>
  <c r="BI164" i="5"/>
  <c r="BH164" i="5"/>
  <c r="BG164" i="5"/>
  <c r="BF164" i="5"/>
  <c r="R164" i="5"/>
  <c r="Q164" i="5"/>
  <c r="X164" i="5"/>
  <c r="V164" i="5"/>
  <c r="T164" i="5"/>
  <c r="P164" i="5"/>
  <c r="K164" i="5" s="1"/>
  <c r="BE164" i="5" s="1"/>
  <c r="BI162" i="5"/>
  <c r="BH162" i="5"/>
  <c r="BG162" i="5"/>
  <c r="BF162" i="5"/>
  <c r="R162" i="5"/>
  <c r="Q162" i="5"/>
  <c r="X162" i="5"/>
  <c r="V162" i="5"/>
  <c r="T162" i="5"/>
  <c r="P162" i="5"/>
  <c r="BK162" i="5"/>
  <c r="K162" i="5"/>
  <c r="BE162" i="5" s="1"/>
  <c r="BI159" i="5"/>
  <c r="BH159" i="5"/>
  <c r="BG159" i="5"/>
  <c r="BF159" i="5"/>
  <c r="R159" i="5"/>
  <c r="Q159" i="5"/>
  <c r="X159" i="5"/>
  <c r="V159" i="5"/>
  <c r="T159" i="5"/>
  <c r="P159" i="5"/>
  <c r="BK159" i="5"/>
  <c r="K159" i="5"/>
  <c r="BE159" i="5" s="1"/>
  <c r="BI156" i="5"/>
  <c r="BH156" i="5"/>
  <c r="BG156" i="5"/>
  <c r="BF156" i="5"/>
  <c r="R156" i="5"/>
  <c r="Q156" i="5"/>
  <c r="X156" i="5"/>
  <c r="V156" i="5"/>
  <c r="T156" i="5"/>
  <c r="P156" i="5"/>
  <c r="BK156" i="5" s="1"/>
  <c r="BI153" i="5"/>
  <c r="BH153" i="5"/>
  <c r="BG153" i="5"/>
  <c r="BF153" i="5"/>
  <c r="R153" i="5"/>
  <c r="Q153" i="5"/>
  <c r="X153" i="5"/>
  <c r="V153" i="5"/>
  <c r="T153" i="5"/>
  <c r="P153" i="5"/>
  <c r="K153" i="5" s="1"/>
  <c r="BE153" i="5" s="1"/>
  <c r="BI151" i="5"/>
  <c r="BH151" i="5"/>
  <c r="BG151" i="5"/>
  <c r="BF151" i="5"/>
  <c r="R151" i="5"/>
  <c r="Q151" i="5"/>
  <c r="X151" i="5"/>
  <c r="V151" i="5"/>
  <c r="T151" i="5"/>
  <c r="P151" i="5"/>
  <c r="BK151" i="5"/>
  <c r="K151" i="5"/>
  <c r="BE151" i="5" s="1"/>
  <c r="BI148" i="5"/>
  <c r="BH148" i="5"/>
  <c r="BG148" i="5"/>
  <c r="BF148" i="5"/>
  <c r="R148" i="5"/>
  <c r="Q148" i="5"/>
  <c r="X148" i="5"/>
  <c r="V148" i="5"/>
  <c r="T148" i="5"/>
  <c r="P148" i="5"/>
  <c r="BK148" i="5"/>
  <c r="K148" i="5"/>
  <c r="BE148" i="5" s="1"/>
  <c r="BI146" i="5"/>
  <c r="BH146" i="5"/>
  <c r="BG146" i="5"/>
  <c r="BF146" i="5"/>
  <c r="R146" i="5"/>
  <c r="Q146" i="5"/>
  <c r="X146" i="5"/>
  <c r="V146" i="5"/>
  <c r="T146" i="5"/>
  <c r="P146" i="5"/>
  <c r="BK146" i="5" s="1"/>
  <c r="BI144" i="5"/>
  <c r="BH144" i="5"/>
  <c r="BG144" i="5"/>
  <c r="BF144" i="5"/>
  <c r="R144" i="5"/>
  <c r="Q144" i="5"/>
  <c r="X144" i="5"/>
  <c r="V144" i="5"/>
  <c r="T144" i="5"/>
  <c r="P144" i="5"/>
  <c r="K144" i="5" s="1"/>
  <c r="BE144" i="5" s="1"/>
  <c r="BI142" i="5"/>
  <c r="BH142" i="5"/>
  <c r="BG142" i="5"/>
  <c r="BF142" i="5"/>
  <c r="R142" i="5"/>
  <c r="Q142" i="5"/>
  <c r="X142" i="5"/>
  <c r="V142" i="5"/>
  <c r="T142" i="5"/>
  <c r="P142" i="5"/>
  <c r="BK142" i="5"/>
  <c r="K142" i="5"/>
  <c r="BE142" i="5" s="1"/>
  <c r="BI140" i="5"/>
  <c r="BH140" i="5"/>
  <c r="BG140" i="5"/>
  <c r="BF140" i="5"/>
  <c r="R140" i="5"/>
  <c r="Q140" i="5"/>
  <c r="X140" i="5"/>
  <c r="V140" i="5"/>
  <c r="T140" i="5"/>
  <c r="P140" i="5"/>
  <c r="BK140" i="5"/>
  <c r="K140" i="5"/>
  <c r="BE140" i="5" s="1"/>
  <c r="BI138" i="5"/>
  <c r="BH138" i="5"/>
  <c r="BG138" i="5"/>
  <c r="BF138" i="5"/>
  <c r="R138" i="5"/>
  <c r="Q138" i="5"/>
  <c r="X138" i="5"/>
  <c r="V138" i="5"/>
  <c r="T138" i="5"/>
  <c r="P138" i="5"/>
  <c r="BK138" i="5" s="1"/>
  <c r="BI135" i="5"/>
  <c r="BH135" i="5"/>
  <c r="BG135" i="5"/>
  <c r="BF135" i="5"/>
  <c r="R135" i="5"/>
  <c r="Q135" i="5"/>
  <c r="X135" i="5"/>
  <c r="V135" i="5"/>
  <c r="T135" i="5"/>
  <c r="P135" i="5"/>
  <c r="K135" i="5" s="1"/>
  <c r="BE135" i="5" s="1"/>
  <c r="BI133" i="5"/>
  <c r="BH133" i="5"/>
  <c r="BG133" i="5"/>
  <c r="BF133" i="5"/>
  <c r="R133" i="5"/>
  <c r="Q133" i="5"/>
  <c r="X133" i="5"/>
  <c r="V133" i="5"/>
  <c r="T133" i="5"/>
  <c r="P133" i="5"/>
  <c r="BK133" i="5"/>
  <c r="K133" i="5"/>
  <c r="BE133" i="5" s="1"/>
  <c r="BI130" i="5"/>
  <c r="BH130" i="5"/>
  <c r="BG130" i="5"/>
  <c r="BF130" i="5"/>
  <c r="R130" i="5"/>
  <c r="Q130" i="5"/>
  <c r="X130" i="5"/>
  <c r="V130" i="5"/>
  <c r="T130" i="5"/>
  <c r="P130" i="5"/>
  <c r="BK130" i="5"/>
  <c r="K130" i="5"/>
  <c r="BE130" i="5" s="1"/>
  <c r="BI128" i="5"/>
  <c r="BH128" i="5"/>
  <c r="BG128" i="5"/>
  <c r="BF128" i="5"/>
  <c r="R128" i="5"/>
  <c r="Q128" i="5"/>
  <c r="X128" i="5"/>
  <c r="V128" i="5"/>
  <c r="T128" i="5"/>
  <c r="P128" i="5"/>
  <c r="BK128" i="5" s="1"/>
  <c r="BI125" i="5"/>
  <c r="BH125" i="5"/>
  <c r="BG125" i="5"/>
  <c r="BF125" i="5"/>
  <c r="R125" i="5"/>
  <c r="Q125" i="5"/>
  <c r="X125" i="5"/>
  <c r="V125" i="5"/>
  <c r="T125" i="5"/>
  <c r="P125" i="5"/>
  <c r="K125" i="5" s="1"/>
  <c r="BE125" i="5" s="1"/>
  <c r="BI123" i="5"/>
  <c r="BH123" i="5"/>
  <c r="BG123" i="5"/>
  <c r="BF123" i="5"/>
  <c r="R123" i="5"/>
  <c r="Q123" i="5"/>
  <c r="X123" i="5"/>
  <c r="V123" i="5"/>
  <c r="T123" i="5"/>
  <c r="P123" i="5"/>
  <c r="BK123" i="5"/>
  <c r="K123" i="5"/>
  <c r="BE123" i="5" s="1"/>
  <c r="BI121" i="5"/>
  <c r="BH121" i="5"/>
  <c r="BG121" i="5"/>
  <c r="BF121" i="5"/>
  <c r="R121" i="5"/>
  <c r="Q121" i="5"/>
  <c r="X121" i="5"/>
  <c r="V121" i="5"/>
  <c r="T121" i="5"/>
  <c r="P121" i="5"/>
  <c r="BK121" i="5"/>
  <c r="K121" i="5"/>
  <c r="BE121" i="5" s="1"/>
  <c r="BI119" i="5"/>
  <c r="BH119" i="5"/>
  <c r="BG119" i="5"/>
  <c r="BF119" i="5"/>
  <c r="R119" i="5"/>
  <c r="Q119" i="5"/>
  <c r="X119" i="5"/>
  <c r="V119" i="5"/>
  <c r="T119" i="5"/>
  <c r="P119" i="5"/>
  <c r="BK119" i="5" s="1"/>
  <c r="BI116" i="5"/>
  <c r="BH116" i="5"/>
  <c r="BG116" i="5"/>
  <c r="BF116" i="5"/>
  <c r="R116" i="5"/>
  <c r="Q116" i="5"/>
  <c r="X116" i="5"/>
  <c r="V116" i="5"/>
  <c r="T116" i="5"/>
  <c r="P116" i="5"/>
  <c r="K116" i="5" s="1"/>
  <c r="BE116" i="5" s="1"/>
  <c r="BI114" i="5"/>
  <c r="BH114" i="5"/>
  <c r="BG114" i="5"/>
  <c r="BF114" i="5"/>
  <c r="R114" i="5"/>
  <c r="Q114" i="5"/>
  <c r="X114" i="5"/>
  <c r="V114" i="5"/>
  <c r="T114" i="5"/>
  <c r="P114" i="5"/>
  <c r="BK114" i="5"/>
  <c r="K114" i="5"/>
  <c r="BE114" i="5" s="1"/>
  <c r="BI111" i="5"/>
  <c r="BH111" i="5"/>
  <c r="BG111" i="5"/>
  <c r="BF111" i="5"/>
  <c r="R111" i="5"/>
  <c r="Q111" i="5"/>
  <c r="X111" i="5"/>
  <c r="V111" i="5"/>
  <c r="T111" i="5"/>
  <c r="P111" i="5"/>
  <c r="BK111" i="5"/>
  <c r="K111" i="5"/>
  <c r="BE111" i="5" s="1"/>
  <c r="BI109" i="5"/>
  <c r="BH109" i="5"/>
  <c r="BG109" i="5"/>
  <c r="BF109" i="5"/>
  <c r="R109" i="5"/>
  <c r="Q109" i="5"/>
  <c r="X109" i="5"/>
  <c r="V109" i="5"/>
  <c r="T109" i="5"/>
  <c r="P109" i="5"/>
  <c r="BK109" i="5" s="1"/>
  <c r="BI106" i="5"/>
  <c r="BH106" i="5"/>
  <c r="BG106" i="5"/>
  <c r="BF106" i="5"/>
  <c r="R106" i="5"/>
  <c r="Q106" i="5"/>
  <c r="X106" i="5"/>
  <c r="V106" i="5"/>
  <c r="T106" i="5"/>
  <c r="P106" i="5"/>
  <c r="K106" i="5" s="1"/>
  <c r="BE106" i="5" s="1"/>
  <c r="BI104" i="5"/>
  <c r="BH104" i="5"/>
  <c r="BG104" i="5"/>
  <c r="BF104" i="5"/>
  <c r="R104" i="5"/>
  <c r="Q104" i="5"/>
  <c r="X104" i="5"/>
  <c r="V104" i="5"/>
  <c r="T104" i="5"/>
  <c r="P104" i="5"/>
  <c r="BK104" i="5"/>
  <c r="K104" i="5"/>
  <c r="BE104" i="5" s="1"/>
  <c r="BI101" i="5"/>
  <c r="BH101" i="5"/>
  <c r="BG101" i="5"/>
  <c r="BF101" i="5"/>
  <c r="R101" i="5"/>
  <c r="Q101" i="5"/>
  <c r="X101" i="5"/>
  <c r="V101" i="5"/>
  <c r="T101" i="5"/>
  <c r="P101" i="5"/>
  <c r="BK101" i="5"/>
  <c r="K101" i="5"/>
  <c r="BE101" i="5" s="1"/>
  <c r="BI99" i="5"/>
  <c r="BH99" i="5"/>
  <c r="BG99" i="5"/>
  <c r="BF99" i="5"/>
  <c r="R99" i="5"/>
  <c r="Q99" i="5"/>
  <c r="X99" i="5"/>
  <c r="V99" i="5"/>
  <c r="T99" i="5"/>
  <c r="P99" i="5"/>
  <c r="BK99" i="5" s="1"/>
  <c r="BI96" i="5"/>
  <c r="BH96" i="5"/>
  <c r="BG96" i="5"/>
  <c r="BF96" i="5"/>
  <c r="R96" i="5"/>
  <c r="Q96" i="5"/>
  <c r="X96" i="5"/>
  <c r="V96" i="5"/>
  <c r="T96" i="5"/>
  <c r="P96" i="5"/>
  <c r="K96" i="5" s="1"/>
  <c r="BE96" i="5" s="1"/>
  <c r="BI94" i="5"/>
  <c r="BH94" i="5"/>
  <c r="BG94" i="5"/>
  <c r="BF94" i="5"/>
  <c r="F36" i="5" s="1"/>
  <c r="BC58" i="1" s="1"/>
  <c r="R94" i="5"/>
  <c r="Q94" i="5"/>
  <c r="X94" i="5"/>
  <c r="V94" i="5"/>
  <c r="T94" i="5"/>
  <c r="P94" i="5"/>
  <c r="BK94" i="5"/>
  <c r="K94" i="5"/>
  <c r="BE94" i="5" s="1"/>
  <c r="BI91" i="5"/>
  <c r="BH91" i="5"/>
  <c r="BG91" i="5"/>
  <c r="BF91" i="5"/>
  <c r="K36" i="5" s="1"/>
  <c r="AY58" i="1" s="1"/>
  <c r="R91" i="5"/>
  <c r="Q91" i="5"/>
  <c r="X91" i="5"/>
  <c r="V91" i="5"/>
  <c r="T91" i="5"/>
  <c r="P91" i="5"/>
  <c r="BK91" i="5"/>
  <c r="K91" i="5"/>
  <c r="BE91" i="5" s="1"/>
  <c r="BI89" i="5"/>
  <c r="BH89" i="5"/>
  <c r="BG89" i="5"/>
  <c r="BF89" i="5"/>
  <c r="R89" i="5"/>
  <c r="Q89" i="5"/>
  <c r="X89" i="5"/>
  <c r="V89" i="5"/>
  <c r="T89" i="5"/>
  <c r="P89" i="5"/>
  <c r="BK89" i="5" s="1"/>
  <c r="BI87" i="5"/>
  <c r="BH87" i="5"/>
  <c r="BG87" i="5"/>
  <c r="BF87" i="5"/>
  <c r="R87" i="5"/>
  <c r="Q87" i="5"/>
  <c r="Q84" i="5" s="1"/>
  <c r="I61" i="5" s="1"/>
  <c r="K30" i="5" s="1"/>
  <c r="AS58" i="1" s="1"/>
  <c r="X87" i="5"/>
  <c r="V87" i="5"/>
  <c r="T87" i="5"/>
  <c r="P87" i="5"/>
  <c r="K87" i="5" s="1"/>
  <c r="BE87" i="5" s="1"/>
  <c r="BI85" i="5"/>
  <c r="F39" i="5" s="1"/>
  <c r="BF58" i="1" s="1"/>
  <c r="BH85" i="5"/>
  <c r="F38" i="5" s="1"/>
  <c r="BE58" i="1" s="1"/>
  <c r="BG85" i="5"/>
  <c r="F37" i="5"/>
  <c r="BD58" i="1" s="1"/>
  <c r="BF85" i="5"/>
  <c r="R85" i="5"/>
  <c r="Q85" i="5"/>
  <c r="X85" i="5"/>
  <c r="V85" i="5"/>
  <c r="V84" i="5"/>
  <c r="T85" i="5"/>
  <c r="T84" i="5" s="1"/>
  <c r="AW58" i="1" s="1"/>
  <c r="P85" i="5"/>
  <c r="K85" i="5" s="1"/>
  <c r="BE85" i="5" s="1"/>
  <c r="J81" i="5"/>
  <c r="J80" i="5"/>
  <c r="F80" i="5"/>
  <c r="F78" i="5"/>
  <c r="E76" i="5"/>
  <c r="J57" i="5"/>
  <c r="J56" i="5"/>
  <c r="F56" i="5"/>
  <c r="F54" i="5"/>
  <c r="E52" i="5"/>
  <c r="J18" i="5"/>
  <c r="E18" i="5"/>
  <c r="F57" i="5" s="1"/>
  <c r="J17" i="5"/>
  <c r="J12" i="5"/>
  <c r="J54" i="5" s="1"/>
  <c r="E7" i="5"/>
  <c r="E74" i="5" s="1"/>
  <c r="K39" i="4"/>
  <c r="K38" i="4"/>
  <c r="BA57" i="1" s="1"/>
  <c r="K37" i="4"/>
  <c r="AZ57" i="1"/>
  <c r="BI122" i="4"/>
  <c r="BH122" i="4"/>
  <c r="BG122" i="4"/>
  <c r="BF122" i="4"/>
  <c r="R122" i="4"/>
  <c r="R121" i="4" s="1"/>
  <c r="Q122" i="4"/>
  <c r="Q121" i="4"/>
  <c r="Q120" i="4" s="1"/>
  <c r="X122" i="4"/>
  <c r="X121" i="4"/>
  <c r="X120" i="4"/>
  <c r="V122" i="4"/>
  <c r="V121" i="4" s="1"/>
  <c r="V120" i="4" s="1"/>
  <c r="T122" i="4"/>
  <c r="T121" i="4" s="1"/>
  <c r="T120" i="4" s="1"/>
  <c r="P122" i="4"/>
  <c r="BK122" i="4"/>
  <c r="BK121" i="4" s="1"/>
  <c r="K122" i="4"/>
  <c r="BE122" i="4" s="1"/>
  <c r="BI118" i="4"/>
  <c r="BH118" i="4"/>
  <c r="BG118" i="4"/>
  <c r="BF118" i="4"/>
  <c r="R118" i="4"/>
  <c r="Q118" i="4"/>
  <c r="X118" i="4"/>
  <c r="V118" i="4"/>
  <c r="T118" i="4"/>
  <c r="P118" i="4"/>
  <c r="BK118" i="4"/>
  <c r="K118" i="4"/>
  <c r="BE118" i="4" s="1"/>
  <c r="BI116" i="4"/>
  <c r="BH116" i="4"/>
  <c r="BG116" i="4"/>
  <c r="BF116" i="4"/>
  <c r="R116" i="4"/>
  <c r="Q116" i="4"/>
  <c r="X116" i="4"/>
  <c r="V116" i="4"/>
  <c r="T116" i="4"/>
  <c r="P116" i="4"/>
  <c r="BK116" i="4"/>
  <c r="K116" i="4"/>
  <c r="BE116" i="4" s="1"/>
  <c r="BI114" i="4"/>
  <c r="BH114" i="4"/>
  <c r="BG114" i="4"/>
  <c r="BF114" i="4"/>
  <c r="R114" i="4"/>
  <c r="Q114" i="4"/>
  <c r="X114" i="4"/>
  <c r="V114" i="4"/>
  <c r="T114" i="4"/>
  <c r="P114" i="4"/>
  <c r="BK114" i="4" s="1"/>
  <c r="BI112" i="4"/>
  <c r="BH112" i="4"/>
  <c r="BG112" i="4"/>
  <c r="BF112" i="4"/>
  <c r="R112" i="4"/>
  <c r="Q112" i="4"/>
  <c r="X112" i="4"/>
  <c r="V112" i="4"/>
  <c r="T112" i="4"/>
  <c r="P112" i="4"/>
  <c r="K112" i="4" s="1"/>
  <c r="BE112" i="4" s="1"/>
  <c r="BI110" i="4"/>
  <c r="BH110" i="4"/>
  <c r="BG110" i="4"/>
  <c r="BF110" i="4"/>
  <c r="R110" i="4"/>
  <c r="Q110" i="4"/>
  <c r="X110" i="4"/>
  <c r="V110" i="4"/>
  <c r="T110" i="4"/>
  <c r="P110" i="4"/>
  <c r="BK110" i="4"/>
  <c r="K110" i="4"/>
  <c r="BE110" i="4" s="1"/>
  <c r="BI108" i="4"/>
  <c r="BH108" i="4"/>
  <c r="BG108" i="4"/>
  <c r="BF108" i="4"/>
  <c r="R108" i="4"/>
  <c r="Q108" i="4"/>
  <c r="X108" i="4"/>
  <c r="V108" i="4"/>
  <c r="T108" i="4"/>
  <c r="P108" i="4"/>
  <c r="BK108" i="4"/>
  <c r="K108" i="4"/>
  <c r="BE108" i="4" s="1"/>
  <c r="BI106" i="4"/>
  <c r="BH106" i="4"/>
  <c r="BG106" i="4"/>
  <c r="BF106" i="4"/>
  <c r="R106" i="4"/>
  <c r="Q106" i="4"/>
  <c r="X106" i="4"/>
  <c r="V106" i="4"/>
  <c r="T106" i="4"/>
  <c r="P106" i="4"/>
  <c r="BK106" i="4" s="1"/>
  <c r="BI104" i="4"/>
  <c r="BH104" i="4"/>
  <c r="BG104" i="4"/>
  <c r="BF104" i="4"/>
  <c r="R104" i="4"/>
  <c r="Q104" i="4"/>
  <c r="X104" i="4"/>
  <c r="V104" i="4"/>
  <c r="T104" i="4"/>
  <c r="P104" i="4"/>
  <c r="K104" i="4" s="1"/>
  <c r="BE104" i="4" s="1"/>
  <c r="BI102" i="4"/>
  <c r="BH102" i="4"/>
  <c r="BG102" i="4"/>
  <c r="BF102" i="4"/>
  <c r="R102" i="4"/>
  <c r="Q102" i="4"/>
  <c r="X102" i="4"/>
  <c r="V102" i="4"/>
  <c r="T102" i="4"/>
  <c r="P102" i="4"/>
  <c r="BK102" i="4"/>
  <c r="K102" i="4"/>
  <c r="BE102" i="4" s="1"/>
  <c r="BI100" i="4"/>
  <c r="BH100" i="4"/>
  <c r="BG100" i="4"/>
  <c r="BF100" i="4"/>
  <c r="R100" i="4"/>
  <c r="Q100" i="4"/>
  <c r="X100" i="4"/>
  <c r="V100" i="4"/>
  <c r="T100" i="4"/>
  <c r="P100" i="4"/>
  <c r="BK100" i="4"/>
  <c r="K100" i="4"/>
  <c r="BE100" i="4" s="1"/>
  <c r="BI98" i="4"/>
  <c r="BH98" i="4"/>
  <c r="BG98" i="4"/>
  <c r="BF98" i="4"/>
  <c r="R98" i="4"/>
  <c r="Q98" i="4"/>
  <c r="X98" i="4"/>
  <c r="V98" i="4"/>
  <c r="T98" i="4"/>
  <c r="P98" i="4"/>
  <c r="BK98" i="4" s="1"/>
  <c r="BI96" i="4"/>
  <c r="BH96" i="4"/>
  <c r="BG96" i="4"/>
  <c r="BF96" i="4"/>
  <c r="R96" i="4"/>
  <c r="Q96" i="4"/>
  <c r="X96" i="4"/>
  <c r="V96" i="4"/>
  <c r="T96" i="4"/>
  <c r="P96" i="4"/>
  <c r="K96" i="4" s="1"/>
  <c r="BE96" i="4" s="1"/>
  <c r="BI94" i="4"/>
  <c r="BH94" i="4"/>
  <c r="BG94" i="4"/>
  <c r="BF94" i="4"/>
  <c r="R94" i="4"/>
  <c r="Q94" i="4"/>
  <c r="X94" i="4"/>
  <c r="V94" i="4"/>
  <c r="T94" i="4"/>
  <c r="P94" i="4"/>
  <c r="BK94" i="4"/>
  <c r="K94" i="4"/>
  <c r="BE94" i="4" s="1"/>
  <c r="BI92" i="4"/>
  <c r="BH92" i="4"/>
  <c r="BG92" i="4"/>
  <c r="BF92" i="4"/>
  <c r="R92" i="4"/>
  <c r="Q92" i="4"/>
  <c r="X92" i="4"/>
  <c r="V92" i="4"/>
  <c r="T92" i="4"/>
  <c r="P92" i="4"/>
  <c r="BK92" i="4"/>
  <c r="K92" i="4"/>
  <c r="BE92" i="4" s="1"/>
  <c r="BI90" i="4"/>
  <c r="BH90" i="4"/>
  <c r="BG90" i="4"/>
  <c r="BF90" i="4"/>
  <c r="R90" i="4"/>
  <c r="Q90" i="4"/>
  <c r="X90" i="4"/>
  <c r="X83" i="4" s="1"/>
  <c r="V90" i="4"/>
  <c r="T90" i="4"/>
  <c r="P90" i="4"/>
  <c r="BK90" i="4" s="1"/>
  <c r="BI88" i="4"/>
  <c r="BH88" i="4"/>
  <c r="BG88" i="4"/>
  <c r="BF88" i="4"/>
  <c r="R88" i="4"/>
  <c r="Q88" i="4"/>
  <c r="X88" i="4"/>
  <c r="V88" i="4"/>
  <c r="T88" i="4"/>
  <c r="P88" i="4"/>
  <c r="K88" i="4" s="1"/>
  <c r="BE88" i="4" s="1"/>
  <c r="BI86" i="4"/>
  <c r="F39" i="4" s="1"/>
  <c r="BF57" i="1" s="1"/>
  <c r="BH86" i="4"/>
  <c r="BG86" i="4"/>
  <c r="BF86" i="4"/>
  <c r="R86" i="4"/>
  <c r="Q86" i="4"/>
  <c r="X86" i="4"/>
  <c r="V86" i="4"/>
  <c r="T86" i="4"/>
  <c r="T83" i="4" s="1"/>
  <c r="AW57" i="1" s="1"/>
  <c r="P86" i="4"/>
  <c r="BK86" i="4"/>
  <c r="K86" i="4"/>
  <c r="BE86" i="4" s="1"/>
  <c r="BI84" i="4"/>
  <c r="BH84" i="4"/>
  <c r="F38" i="4" s="1"/>
  <c r="BE57" i="1" s="1"/>
  <c r="BG84" i="4"/>
  <c r="F37" i="4" s="1"/>
  <c r="BD57" i="1" s="1"/>
  <c r="BF84" i="4"/>
  <c r="F36" i="4" s="1"/>
  <c r="BC57" i="1" s="1"/>
  <c r="K36" i="4"/>
  <c r="AY57" i="1" s="1"/>
  <c r="R84" i="4"/>
  <c r="Q84" i="4"/>
  <c r="X84" i="4"/>
  <c r="V84" i="4"/>
  <c r="T84" i="4"/>
  <c r="P84" i="4"/>
  <c r="BK84" i="4" s="1"/>
  <c r="K84" i="4"/>
  <c r="BE84" i="4" s="1"/>
  <c r="J80" i="4"/>
  <c r="J79" i="4"/>
  <c r="F79" i="4"/>
  <c r="F77" i="4"/>
  <c r="E75" i="4"/>
  <c r="J57" i="4"/>
  <c r="J56" i="4"/>
  <c r="F56" i="4"/>
  <c r="F54" i="4"/>
  <c r="E52" i="4"/>
  <c r="J18" i="4"/>
  <c r="E18" i="4"/>
  <c r="F80" i="4"/>
  <c r="F57" i="4"/>
  <c r="J17" i="4"/>
  <c r="J12" i="4"/>
  <c r="J77" i="4" s="1"/>
  <c r="E7" i="4"/>
  <c r="E50" i="4" s="1"/>
  <c r="K39" i="3"/>
  <c r="K38" i="3"/>
  <c r="BA56" i="1" s="1"/>
  <c r="K37" i="3"/>
  <c r="AZ56" i="1"/>
  <c r="BI131" i="3"/>
  <c r="BH131" i="3"/>
  <c r="BG131" i="3"/>
  <c r="BF131" i="3"/>
  <c r="R131" i="3"/>
  <c r="Q131" i="3"/>
  <c r="X131" i="3"/>
  <c r="V131" i="3"/>
  <c r="T131" i="3"/>
  <c r="P131" i="3"/>
  <c r="BK131" i="3"/>
  <c r="K131" i="3"/>
  <c r="BE131" i="3" s="1"/>
  <c r="BI129" i="3"/>
  <c r="BH129" i="3"/>
  <c r="BG129" i="3"/>
  <c r="BF129" i="3"/>
  <c r="R129" i="3"/>
  <c r="Q129" i="3"/>
  <c r="X129" i="3"/>
  <c r="V129" i="3"/>
  <c r="T129" i="3"/>
  <c r="P129" i="3"/>
  <c r="BK129" i="3"/>
  <c r="K129" i="3"/>
  <c r="BE129" i="3" s="1"/>
  <c r="BI127" i="3"/>
  <c r="BH127" i="3"/>
  <c r="BG127" i="3"/>
  <c r="BF127" i="3"/>
  <c r="R127" i="3"/>
  <c r="Q127" i="3"/>
  <c r="X127" i="3"/>
  <c r="V127" i="3"/>
  <c r="T127" i="3"/>
  <c r="P127" i="3"/>
  <c r="BK127" i="3" s="1"/>
  <c r="BI125" i="3"/>
  <c r="BH125" i="3"/>
  <c r="BG125" i="3"/>
  <c r="BF125" i="3"/>
  <c r="R125" i="3"/>
  <c r="Q125" i="3"/>
  <c r="X125" i="3"/>
  <c r="V125" i="3"/>
  <c r="T125" i="3"/>
  <c r="P125" i="3"/>
  <c r="K125" i="3" s="1"/>
  <c r="BE125" i="3" s="1"/>
  <c r="BI123" i="3"/>
  <c r="BH123" i="3"/>
  <c r="BG123" i="3"/>
  <c r="BF123" i="3"/>
  <c r="R123" i="3"/>
  <c r="Q123" i="3"/>
  <c r="X123" i="3"/>
  <c r="V123" i="3"/>
  <c r="T123" i="3"/>
  <c r="P123" i="3"/>
  <c r="BK123" i="3"/>
  <c r="K123" i="3"/>
  <c r="BE123" i="3" s="1"/>
  <c r="BI121" i="3"/>
  <c r="BH121" i="3"/>
  <c r="BG121" i="3"/>
  <c r="BF121" i="3"/>
  <c r="R121" i="3"/>
  <c r="Q121" i="3"/>
  <c r="X121" i="3"/>
  <c r="V121" i="3"/>
  <c r="T121" i="3"/>
  <c r="P121" i="3"/>
  <c r="BK121" i="3"/>
  <c r="K121" i="3"/>
  <c r="BE121" i="3" s="1"/>
  <c r="BI119" i="3"/>
  <c r="BH119" i="3"/>
  <c r="BG119" i="3"/>
  <c r="BF119" i="3"/>
  <c r="R119" i="3"/>
  <c r="Q119" i="3"/>
  <c r="X119" i="3"/>
  <c r="V119" i="3"/>
  <c r="T119" i="3"/>
  <c r="P119" i="3"/>
  <c r="BK119" i="3" s="1"/>
  <c r="BI117" i="3"/>
  <c r="BH117" i="3"/>
  <c r="BG117" i="3"/>
  <c r="BF117" i="3"/>
  <c r="R117" i="3"/>
  <c r="Q117" i="3"/>
  <c r="X117" i="3"/>
  <c r="V117" i="3"/>
  <c r="T117" i="3"/>
  <c r="P117" i="3"/>
  <c r="K117" i="3" s="1"/>
  <c r="BE117" i="3" s="1"/>
  <c r="BI115" i="3"/>
  <c r="BH115" i="3"/>
  <c r="BG115" i="3"/>
  <c r="BF115" i="3"/>
  <c r="R115" i="3"/>
  <c r="Q115" i="3"/>
  <c r="X115" i="3"/>
  <c r="V115" i="3"/>
  <c r="T115" i="3"/>
  <c r="P115" i="3"/>
  <c r="BK115" i="3"/>
  <c r="K115" i="3"/>
  <c r="BE115" i="3" s="1"/>
  <c r="BI113" i="3"/>
  <c r="BH113" i="3"/>
  <c r="BG113" i="3"/>
  <c r="BF113" i="3"/>
  <c r="R113" i="3"/>
  <c r="Q113" i="3"/>
  <c r="X113" i="3"/>
  <c r="V113" i="3"/>
  <c r="T113" i="3"/>
  <c r="P113" i="3"/>
  <c r="BK113" i="3"/>
  <c r="K113" i="3"/>
  <c r="BE113" i="3" s="1"/>
  <c r="BI111" i="3"/>
  <c r="BH111" i="3"/>
  <c r="BG111" i="3"/>
  <c r="BF111" i="3"/>
  <c r="R111" i="3"/>
  <c r="Q111" i="3"/>
  <c r="X111" i="3"/>
  <c r="V111" i="3"/>
  <c r="T111" i="3"/>
  <c r="P111" i="3"/>
  <c r="BK111" i="3" s="1"/>
  <c r="BI109" i="3"/>
  <c r="BH109" i="3"/>
  <c r="BG109" i="3"/>
  <c r="BF109" i="3"/>
  <c r="R109" i="3"/>
  <c r="Q109" i="3"/>
  <c r="X109" i="3"/>
  <c r="V109" i="3"/>
  <c r="T109" i="3"/>
  <c r="P109" i="3"/>
  <c r="K109" i="3" s="1"/>
  <c r="BE109" i="3" s="1"/>
  <c r="BI107" i="3"/>
  <c r="BH107" i="3"/>
  <c r="BG107" i="3"/>
  <c r="BF107" i="3"/>
  <c r="R107" i="3"/>
  <c r="R106" i="3" s="1"/>
  <c r="J62" i="3" s="1"/>
  <c r="Q107" i="3"/>
  <c r="Q106" i="3"/>
  <c r="I62" i="3" s="1"/>
  <c r="X107" i="3"/>
  <c r="X106" i="3" s="1"/>
  <c r="V107" i="3"/>
  <c r="V106" i="3"/>
  <c r="T107" i="3"/>
  <c r="T106" i="3" s="1"/>
  <c r="P107" i="3"/>
  <c r="BK107" i="3"/>
  <c r="K107" i="3"/>
  <c r="BE107" i="3"/>
  <c r="BI104" i="3"/>
  <c r="BH104" i="3"/>
  <c r="BG104" i="3"/>
  <c r="BF104" i="3"/>
  <c r="R104" i="3"/>
  <c r="Q104" i="3"/>
  <c r="X104" i="3"/>
  <c r="V104" i="3"/>
  <c r="T104" i="3"/>
  <c r="P104" i="3"/>
  <c r="K104" i="3" s="1"/>
  <c r="BE104" i="3" s="1"/>
  <c r="BI102" i="3"/>
  <c r="BH102" i="3"/>
  <c r="BG102" i="3"/>
  <c r="BF102" i="3"/>
  <c r="R102" i="3"/>
  <c r="Q102" i="3"/>
  <c r="X102" i="3"/>
  <c r="V102" i="3"/>
  <c r="T102" i="3"/>
  <c r="P102" i="3"/>
  <c r="BK102" i="3"/>
  <c r="K102" i="3"/>
  <c r="BE102" i="3" s="1"/>
  <c r="BI100" i="3"/>
  <c r="BH100" i="3"/>
  <c r="BG100" i="3"/>
  <c r="BF100" i="3"/>
  <c r="R100" i="3"/>
  <c r="Q100" i="3"/>
  <c r="X100" i="3"/>
  <c r="V100" i="3"/>
  <c r="T100" i="3"/>
  <c r="P100" i="3"/>
  <c r="BK100" i="3"/>
  <c r="K100" i="3"/>
  <c r="BE100" i="3" s="1"/>
  <c r="BI98" i="3"/>
  <c r="BH98" i="3"/>
  <c r="BG98" i="3"/>
  <c r="BF98" i="3"/>
  <c r="R98" i="3"/>
  <c r="Q98" i="3"/>
  <c r="X98" i="3"/>
  <c r="V98" i="3"/>
  <c r="T98" i="3"/>
  <c r="P98" i="3"/>
  <c r="BK98" i="3" s="1"/>
  <c r="BI95" i="3"/>
  <c r="BH95" i="3"/>
  <c r="BG95" i="3"/>
  <c r="BF95" i="3"/>
  <c r="R95" i="3"/>
  <c r="Q95" i="3"/>
  <c r="X95" i="3"/>
  <c r="V95" i="3"/>
  <c r="T95" i="3"/>
  <c r="P95" i="3"/>
  <c r="K95" i="3" s="1"/>
  <c r="BE95" i="3" s="1"/>
  <c r="BI92" i="3"/>
  <c r="BH92" i="3"/>
  <c r="BG92" i="3"/>
  <c r="BF92" i="3"/>
  <c r="F36" i="3" s="1"/>
  <c r="BC56" i="1" s="1"/>
  <c r="R92" i="3"/>
  <c r="Q92" i="3"/>
  <c r="X92" i="3"/>
  <c r="V92" i="3"/>
  <c r="T92" i="3"/>
  <c r="P92" i="3"/>
  <c r="BK92" i="3"/>
  <c r="K92" i="3"/>
  <c r="BE92" i="3" s="1"/>
  <c r="BI90" i="3"/>
  <c r="BH90" i="3"/>
  <c r="BG90" i="3"/>
  <c r="F37" i="3" s="1"/>
  <c r="BD56" i="1" s="1"/>
  <c r="BF90" i="3"/>
  <c r="K36" i="3" s="1"/>
  <c r="AY56" i="1" s="1"/>
  <c r="R90" i="3"/>
  <c r="Q90" i="3"/>
  <c r="X90" i="3"/>
  <c r="V90" i="3"/>
  <c r="T90" i="3"/>
  <c r="P90" i="3"/>
  <c r="BK90" i="3"/>
  <c r="K90" i="3"/>
  <c r="BE90" i="3" s="1"/>
  <c r="BI88" i="3"/>
  <c r="BH88" i="3"/>
  <c r="BG88" i="3"/>
  <c r="BF88" i="3"/>
  <c r="R88" i="3"/>
  <c r="Q88" i="3"/>
  <c r="X88" i="3"/>
  <c r="V88" i="3"/>
  <c r="T88" i="3"/>
  <c r="P88" i="3"/>
  <c r="BI86" i="3"/>
  <c r="BH86" i="3"/>
  <c r="BG86" i="3"/>
  <c r="BF86" i="3"/>
  <c r="R86" i="3"/>
  <c r="R82" i="3" s="1"/>
  <c r="J61" i="3" s="1"/>
  <c r="K31" i="3" s="1"/>
  <c r="AT56" i="1" s="1"/>
  <c r="Q86" i="3"/>
  <c r="Q82" i="3" s="1"/>
  <c r="I61" i="3" s="1"/>
  <c r="K30" i="3" s="1"/>
  <c r="AS56" i="1" s="1"/>
  <c r="X86" i="3"/>
  <c r="V86" i="3"/>
  <c r="T86" i="3"/>
  <c r="P86" i="3"/>
  <c r="K86" i="3" s="1"/>
  <c r="BE86" i="3" s="1"/>
  <c r="BI83" i="3"/>
  <c r="F39" i="3" s="1"/>
  <c r="BF56" i="1" s="1"/>
  <c r="BH83" i="3"/>
  <c r="BG83" i="3"/>
  <c r="BF83" i="3"/>
  <c r="R83" i="3"/>
  <c r="Q83" i="3"/>
  <c r="X83" i="3"/>
  <c r="X82" i="3" s="1"/>
  <c r="V83" i="3"/>
  <c r="V82" i="3"/>
  <c r="T83" i="3"/>
  <c r="P83" i="3"/>
  <c r="J79" i="3"/>
  <c r="J78" i="3"/>
  <c r="F78" i="3"/>
  <c r="F76" i="3"/>
  <c r="E74" i="3"/>
  <c r="J57" i="3"/>
  <c r="J56" i="3"/>
  <c r="F56" i="3"/>
  <c r="F54" i="3"/>
  <c r="E52" i="3"/>
  <c r="J18" i="3"/>
  <c r="E18" i="3"/>
  <c r="F57" i="3" s="1"/>
  <c r="J17" i="3"/>
  <c r="J12" i="3"/>
  <c r="J54" i="3" s="1"/>
  <c r="E7" i="3"/>
  <c r="K39" i="2"/>
  <c r="K38" i="2"/>
  <c r="BA55" i="1" s="1"/>
  <c r="K37" i="2"/>
  <c r="AZ55" i="1"/>
  <c r="BI144" i="2"/>
  <c r="BH144" i="2"/>
  <c r="BG144" i="2"/>
  <c r="BF144" i="2"/>
  <c r="R144" i="2"/>
  <c r="Q144" i="2"/>
  <c r="X144" i="2"/>
  <c r="V144" i="2"/>
  <c r="T144" i="2"/>
  <c r="P144" i="2"/>
  <c r="K144" i="2" s="1"/>
  <c r="BE144" i="2"/>
  <c r="BI142" i="2"/>
  <c r="BH142" i="2"/>
  <c r="BG142" i="2"/>
  <c r="BF142" i="2"/>
  <c r="R142" i="2"/>
  <c r="Q142" i="2"/>
  <c r="X142" i="2"/>
  <c r="V142" i="2"/>
  <c r="T142" i="2"/>
  <c r="P142" i="2"/>
  <c r="BK142" i="2"/>
  <c r="K142" i="2"/>
  <c r="BE142" i="2" s="1"/>
  <c r="BI140" i="2"/>
  <c r="BH140" i="2"/>
  <c r="BG140" i="2"/>
  <c r="BF140" i="2"/>
  <c r="R140" i="2"/>
  <c r="Q140" i="2"/>
  <c r="X140" i="2"/>
  <c r="V140" i="2"/>
  <c r="T140" i="2"/>
  <c r="P140" i="2"/>
  <c r="BK140" i="2"/>
  <c r="K140" i="2"/>
  <c r="BE140" i="2" s="1"/>
  <c r="BI138" i="2"/>
  <c r="BH138" i="2"/>
  <c r="BG138" i="2"/>
  <c r="BF138" i="2"/>
  <c r="R138" i="2"/>
  <c r="Q138" i="2"/>
  <c r="X138" i="2"/>
  <c r="V138" i="2"/>
  <c r="T138" i="2"/>
  <c r="P138" i="2"/>
  <c r="BI136" i="2"/>
  <c r="BH136" i="2"/>
  <c r="BG136" i="2"/>
  <c r="BF136" i="2"/>
  <c r="R136" i="2"/>
  <c r="Q136" i="2"/>
  <c r="X136" i="2"/>
  <c r="V136" i="2"/>
  <c r="T136" i="2"/>
  <c r="P136" i="2"/>
  <c r="K136" i="2" s="1"/>
  <c r="BE136" i="2" s="1"/>
  <c r="BI134" i="2"/>
  <c r="BH134" i="2"/>
  <c r="BG134" i="2"/>
  <c r="BF134" i="2"/>
  <c r="R134" i="2"/>
  <c r="Q134" i="2"/>
  <c r="X134" i="2"/>
  <c r="V134" i="2"/>
  <c r="T134" i="2"/>
  <c r="P134" i="2"/>
  <c r="BK134" i="2"/>
  <c r="K134" i="2"/>
  <c r="BE134" i="2" s="1"/>
  <c r="BI132" i="2"/>
  <c r="BH132" i="2"/>
  <c r="BG132" i="2"/>
  <c r="BF132" i="2"/>
  <c r="R132" i="2"/>
  <c r="Q132" i="2"/>
  <c r="X132" i="2"/>
  <c r="V132" i="2"/>
  <c r="T132" i="2"/>
  <c r="P132" i="2"/>
  <c r="BK132" i="2"/>
  <c r="K132" i="2"/>
  <c r="BE132" i="2" s="1"/>
  <c r="BI130" i="2"/>
  <c r="BH130" i="2"/>
  <c r="BG130" i="2"/>
  <c r="BF130" i="2"/>
  <c r="R130" i="2"/>
  <c r="Q130" i="2"/>
  <c r="X130" i="2"/>
  <c r="V130" i="2"/>
  <c r="T130" i="2"/>
  <c r="P130" i="2"/>
  <c r="BI128" i="2"/>
  <c r="BH128" i="2"/>
  <c r="BG128" i="2"/>
  <c r="BF128" i="2"/>
  <c r="R128" i="2"/>
  <c r="Q128" i="2"/>
  <c r="X128" i="2"/>
  <c r="V128" i="2"/>
  <c r="T128" i="2"/>
  <c r="P128" i="2"/>
  <c r="K128" i="2" s="1"/>
  <c r="BE128" i="2"/>
  <c r="BI126" i="2"/>
  <c r="BH126" i="2"/>
  <c r="BG126" i="2"/>
  <c r="BF126" i="2"/>
  <c r="R126" i="2"/>
  <c r="Q126" i="2"/>
  <c r="X126" i="2"/>
  <c r="V126" i="2"/>
  <c r="T126" i="2"/>
  <c r="P126" i="2"/>
  <c r="BK126" i="2"/>
  <c r="K126" i="2"/>
  <c r="BE126" i="2" s="1"/>
  <c r="BI124" i="2"/>
  <c r="BH124" i="2"/>
  <c r="BG124" i="2"/>
  <c r="BF124" i="2"/>
  <c r="R124" i="2"/>
  <c r="Q124" i="2"/>
  <c r="X124" i="2"/>
  <c r="V124" i="2"/>
  <c r="V119" i="2" s="1"/>
  <c r="T124" i="2"/>
  <c r="P124" i="2"/>
  <c r="BK124" i="2"/>
  <c r="K124" i="2"/>
  <c r="BE124" i="2" s="1"/>
  <c r="BI122" i="2"/>
  <c r="BH122" i="2"/>
  <c r="BG122" i="2"/>
  <c r="BF122" i="2"/>
  <c r="R122" i="2"/>
  <c r="Q122" i="2"/>
  <c r="Q119" i="2" s="1"/>
  <c r="I62" i="2" s="1"/>
  <c r="X122" i="2"/>
  <c r="V122" i="2"/>
  <c r="T122" i="2"/>
  <c r="P122" i="2"/>
  <c r="BI120" i="2"/>
  <c r="BH120" i="2"/>
  <c r="BG120" i="2"/>
  <c r="BF120" i="2"/>
  <c r="R120" i="2"/>
  <c r="Q120" i="2"/>
  <c r="X120" i="2"/>
  <c r="V120" i="2"/>
  <c r="T120" i="2"/>
  <c r="P120" i="2"/>
  <c r="BK120" i="2"/>
  <c r="K120" i="2"/>
  <c r="BE120" i="2"/>
  <c r="BI117" i="2"/>
  <c r="BH117" i="2"/>
  <c r="BG117" i="2"/>
  <c r="BF117" i="2"/>
  <c r="R117" i="2"/>
  <c r="Q117" i="2"/>
  <c r="X117" i="2"/>
  <c r="V117" i="2"/>
  <c r="T117" i="2"/>
  <c r="P117" i="2"/>
  <c r="K117" i="2" s="1"/>
  <c r="BE117" i="2" s="1"/>
  <c r="BI115" i="2"/>
  <c r="BH115" i="2"/>
  <c r="BG115" i="2"/>
  <c r="BF115" i="2"/>
  <c r="R115" i="2"/>
  <c r="Q115" i="2"/>
  <c r="X115" i="2"/>
  <c r="V115" i="2"/>
  <c r="T115" i="2"/>
  <c r="P115" i="2"/>
  <c r="BI113" i="2"/>
  <c r="BH113" i="2"/>
  <c r="BG113" i="2"/>
  <c r="BF113" i="2"/>
  <c r="R113" i="2"/>
  <c r="Q113" i="2"/>
  <c r="X113" i="2"/>
  <c r="V113" i="2"/>
  <c r="T113" i="2"/>
  <c r="P113" i="2"/>
  <c r="BK113" i="2"/>
  <c r="K113" i="2"/>
  <c r="BE113" i="2" s="1"/>
  <c r="BI111" i="2"/>
  <c r="BH111" i="2"/>
  <c r="BG111" i="2"/>
  <c r="BF111" i="2"/>
  <c r="R111" i="2"/>
  <c r="Q111" i="2"/>
  <c r="X111" i="2"/>
  <c r="V111" i="2"/>
  <c r="T111" i="2"/>
  <c r="P111" i="2"/>
  <c r="BK111" i="2"/>
  <c r="K111" i="2"/>
  <c r="BE111" i="2" s="1"/>
  <c r="BI109" i="2"/>
  <c r="BH109" i="2"/>
  <c r="BG109" i="2"/>
  <c r="BF109" i="2"/>
  <c r="R109" i="2"/>
  <c r="Q109" i="2"/>
  <c r="X109" i="2"/>
  <c r="V109" i="2"/>
  <c r="T109" i="2"/>
  <c r="P109" i="2"/>
  <c r="K109" i="2" s="1"/>
  <c r="BE109" i="2" s="1"/>
  <c r="BK109" i="2"/>
  <c r="BI107" i="2"/>
  <c r="BH107" i="2"/>
  <c r="BG107" i="2"/>
  <c r="BF107" i="2"/>
  <c r="R107" i="2"/>
  <c r="Q107" i="2"/>
  <c r="X107" i="2"/>
  <c r="V107" i="2"/>
  <c r="T107" i="2"/>
  <c r="P107" i="2"/>
  <c r="BI105" i="2"/>
  <c r="BH105" i="2"/>
  <c r="BG105" i="2"/>
  <c r="BF105" i="2"/>
  <c r="R105" i="2"/>
  <c r="Q105" i="2"/>
  <c r="X105" i="2"/>
  <c r="V105" i="2"/>
  <c r="T105" i="2"/>
  <c r="P105" i="2"/>
  <c r="BK105" i="2"/>
  <c r="K105" i="2"/>
  <c r="BE105" i="2"/>
  <c r="BI103" i="2"/>
  <c r="BH103" i="2"/>
  <c r="BG103" i="2"/>
  <c r="BF103" i="2"/>
  <c r="F36" i="2" s="1"/>
  <c r="BC55" i="1" s="1"/>
  <c r="R103" i="2"/>
  <c r="Q103" i="2"/>
  <c r="X103" i="2"/>
  <c r="V103" i="2"/>
  <c r="T103" i="2"/>
  <c r="P103" i="2"/>
  <c r="BK103" i="2"/>
  <c r="K103" i="2"/>
  <c r="BE103" i="2" s="1"/>
  <c r="BI101" i="2"/>
  <c r="BH101" i="2"/>
  <c r="BG101" i="2"/>
  <c r="BF101" i="2"/>
  <c r="R101" i="2"/>
  <c r="Q101" i="2"/>
  <c r="X101" i="2"/>
  <c r="V101" i="2"/>
  <c r="T101" i="2"/>
  <c r="P101" i="2"/>
  <c r="K101" i="2" s="1"/>
  <c r="BE101" i="2" s="1"/>
  <c r="BI99" i="2"/>
  <c r="BH99" i="2"/>
  <c r="BG99" i="2"/>
  <c r="BF99" i="2"/>
  <c r="R99" i="2"/>
  <c r="Q99" i="2"/>
  <c r="X99" i="2"/>
  <c r="V99" i="2"/>
  <c r="T99" i="2"/>
  <c r="P99" i="2"/>
  <c r="BI97" i="2"/>
  <c r="BH97" i="2"/>
  <c r="BG97" i="2"/>
  <c r="BF97" i="2"/>
  <c r="R97" i="2"/>
  <c r="Q97" i="2"/>
  <c r="X97" i="2"/>
  <c r="V97" i="2"/>
  <c r="T97" i="2"/>
  <c r="P97" i="2"/>
  <c r="BK97" i="2"/>
  <c r="K97" i="2"/>
  <c r="BE97" i="2" s="1"/>
  <c r="BI95" i="2"/>
  <c r="BH95" i="2"/>
  <c r="BG95" i="2"/>
  <c r="BF95" i="2"/>
  <c r="R95" i="2"/>
  <c r="Q95" i="2"/>
  <c r="X95" i="2"/>
  <c r="V95" i="2"/>
  <c r="T95" i="2"/>
  <c r="P95" i="2"/>
  <c r="BK95" i="2"/>
  <c r="K95" i="2"/>
  <c r="BE95" i="2" s="1"/>
  <c r="BI93" i="2"/>
  <c r="BH93" i="2"/>
  <c r="BG93" i="2"/>
  <c r="BF93" i="2"/>
  <c r="R93" i="2"/>
  <c r="Q93" i="2"/>
  <c r="X93" i="2"/>
  <c r="V93" i="2"/>
  <c r="T93" i="2"/>
  <c r="P93" i="2"/>
  <c r="K93" i="2" s="1"/>
  <c r="BE93" i="2" s="1"/>
  <c r="BK93" i="2"/>
  <c r="BI91" i="2"/>
  <c r="BH91" i="2"/>
  <c r="BG91" i="2"/>
  <c r="BF91" i="2"/>
  <c r="R91" i="2"/>
  <c r="Q91" i="2"/>
  <c r="X91" i="2"/>
  <c r="V91" i="2"/>
  <c r="T91" i="2"/>
  <c r="P91" i="2"/>
  <c r="BI89" i="2"/>
  <c r="BH89" i="2"/>
  <c r="BG89" i="2"/>
  <c r="BF89" i="2"/>
  <c r="R89" i="2"/>
  <c r="Q89" i="2"/>
  <c r="X89" i="2"/>
  <c r="V89" i="2"/>
  <c r="T89" i="2"/>
  <c r="P89" i="2"/>
  <c r="BK89" i="2"/>
  <c r="K89" i="2"/>
  <c r="BE89" i="2"/>
  <c r="BI87" i="2"/>
  <c r="BH87" i="2"/>
  <c r="BG87" i="2"/>
  <c r="BF87" i="2"/>
  <c r="R87" i="2"/>
  <c r="Q87" i="2"/>
  <c r="X87" i="2"/>
  <c r="V87" i="2"/>
  <c r="T87" i="2"/>
  <c r="P87" i="2"/>
  <c r="BK87" i="2"/>
  <c r="K87" i="2"/>
  <c r="BE87" i="2" s="1"/>
  <c r="BI85" i="2"/>
  <c r="BH85" i="2"/>
  <c r="F38" i="2" s="1"/>
  <c r="BE55" i="1" s="1"/>
  <c r="BG85" i="2"/>
  <c r="BF85" i="2"/>
  <c r="R85" i="2"/>
  <c r="Q85" i="2"/>
  <c r="X85" i="2"/>
  <c r="V85" i="2"/>
  <c r="T85" i="2"/>
  <c r="P85" i="2"/>
  <c r="K85" i="2" s="1"/>
  <c r="BE85" i="2" s="1"/>
  <c r="BI83" i="2"/>
  <c r="F39" i="2" s="1"/>
  <c r="BF55" i="1" s="1"/>
  <c r="BH83" i="2"/>
  <c r="BG83" i="2"/>
  <c r="BF83" i="2"/>
  <c r="R83" i="2"/>
  <c r="Q83" i="2"/>
  <c r="X83" i="2"/>
  <c r="V83" i="2"/>
  <c r="T83" i="2"/>
  <c r="P83" i="2"/>
  <c r="K83" i="2" s="1"/>
  <c r="BE83" i="2" s="1"/>
  <c r="BK83" i="2"/>
  <c r="J79" i="2"/>
  <c r="J78" i="2"/>
  <c r="F78" i="2"/>
  <c r="F76" i="2"/>
  <c r="E74" i="2"/>
  <c r="J57" i="2"/>
  <c r="J56" i="2"/>
  <c r="F56" i="2"/>
  <c r="F54" i="2"/>
  <c r="E52" i="2"/>
  <c r="J18" i="2"/>
  <c r="E18" i="2"/>
  <c r="F57" i="2" s="1"/>
  <c r="J17" i="2"/>
  <c r="J12" i="2"/>
  <c r="J54" i="2" s="1"/>
  <c r="E7" i="2"/>
  <c r="E72" i="2"/>
  <c r="E50" i="2"/>
  <c r="AU54" i="1"/>
  <c r="L50" i="1"/>
  <c r="AM50" i="1"/>
  <c r="AM49" i="1"/>
  <c r="L49" i="1"/>
  <c r="AM47" i="1"/>
  <c r="L47" i="1"/>
  <c r="L45" i="1"/>
  <c r="L44" i="1"/>
  <c r="J54" i="4" l="1"/>
  <c r="J86" i="6"/>
  <c r="J76" i="2"/>
  <c r="J78" i="7"/>
  <c r="V82" i="2"/>
  <c r="R82" i="2"/>
  <c r="J61" i="2" s="1"/>
  <c r="K31" i="2" s="1"/>
  <c r="AT55" i="1" s="1"/>
  <c r="BK122" i="2"/>
  <c r="K122" i="2"/>
  <c r="BE122" i="2" s="1"/>
  <c r="BK88" i="3"/>
  <c r="K88" i="3"/>
  <c r="BE88" i="3" s="1"/>
  <c r="J63" i="4"/>
  <c r="R120" i="4"/>
  <c r="J62" i="4" s="1"/>
  <c r="Q82" i="2"/>
  <c r="I61" i="2" s="1"/>
  <c r="K30" i="2" s="1"/>
  <c r="AS55" i="1" s="1"/>
  <c r="K107" i="2"/>
  <c r="BE107" i="2" s="1"/>
  <c r="BK107" i="2"/>
  <c r="F79" i="2"/>
  <c r="K36" i="2"/>
  <c r="AY55" i="1" s="1"/>
  <c r="BK85" i="2"/>
  <c r="F37" i="2"/>
  <c r="BD55" i="1" s="1"/>
  <c r="K99" i="2"/>
  <c r="BE99" i="2" s="1"/>
  <c r="BK99" i="2"/>
  <c r="BK117" i="2"/>
  <c r="X119" i="2"/>
  <c r="X82" i="2" s="1"/>
  <c r="BK130" i="2"/>
  <c r="K130" i="2"/>
  <c r="BE130" i="2" s="1"/>
  <c r="V83" i="4"/>
  <c r="BK138" i="2"/>
  <c r="K138" i="2"/>
  <c r="BE138" i="2" s="1"/>
  <c r="K83" i="3"/>
  <c r="BE83" i="3" s="1"/>
  <c r="BK83" i="3"/>
  <c r="K35" i="4"/>
  <c r="AX57" i="1" s="1"/>
  <c r="AV57" i="1" s="1"/>
  <c r="I62" i="4"/>
  <c r="Q83" i="4"/>
  <c r="I61" i="4" s="1"/>
  <c r="K30" i="4" s="1"/>
  <c r="AS57" i="1" s="1"/>
  <c r="K91" i="2"/>
  <c r="BE91" i="2" s="1"/>
  <c r="F35" i="2" s="1"/>
  <c r="BB55" i="1" s="1"/>
  <c r="BK91" i="2"/>
  <c r="BK101" i="2"/>
  <c r="K115" i="2"/>
  <c r="BE115" i="2" s="1"/>
  <c r="BK115" i="2"/>
  <c r="T119" i="2"/>
  <c r="T82" i="2" s="1"/>
  <c r="AW55" i="1" s="1"/>
  <c r="AW54" i="1" s="1"/>
  <c r="R119" i="2"/>
  <c r="J62" i="2" s="1"/>
  <c r="E72" i="3"/>
  <c r="E50" i="3"/>
  <c r="T82" i="3"/>
  <c r="AW56" i="1" s="1"/>
  <c r="F38" i="3"/>
  <c r="BE56" i="1" s="1"/>
  <c r="BE54" i="1" s="1"/>
  <c r="BK120" i="4"/>
  <c r="K120" i="4" s="1"/>
  <c r="K62" i="4" s="1"/>
  <c r="K121" i="4"/>
  <c r="K63" i="4" s="1"/>
  <c r="BK128" i="2"/>
  <c r="BK136" i="2"/>
  <c r="BK144" i="2"/>
  <c r="J76" i="3"/>
  <c r="F79" i="3"/>
  <c r="BK86" i="3"/>
  <c r="BK95" i="3"/>
  <c r="K98" i="3"/>
  <c r="BE98" i="3" s="1"/>
  <c r="BK104" i="3"/>
  <c r="BK109" i="3"/>
  <c r="BK106" i="3" s="1"/>
  <c r="K106" i="3" s="1"/>
  <c r="K62" i="3" s="1"/>
  <c r="K111" i="3"/>
  <c r="BE111" i="3" s="1"/>
  <c r="BK117" i="3"/>
  <c r="K119" i="3"/>
  <c r="BE119" i="3" s="1"/>
  <c r="BK125" i="3"/>
  <c r="K127" i="3"/>
  <c r="BE127" i="3" s="1"/>
  <c r="E73" i="4"/>
  <c r="BK88" i="4"/>
  <c r="BK83" i="4" s="1"/>
  <c r="K83" i="4" s="1"/>
  <c r="K90" i="4"/>
  <c r="BE90" i="4" s="1"/>
  <c r="F35" i="4" s="1"/>
  <c r="BB57" i="1" s="1"/>
  <c r="BK96" i="4"/>
  <c r="K98" i="4"/>
  <c r="BE98" i="4" s="1"/>
  <c r="BK104" i="4"/>
  <c r="K106" i="4"/>
  <c r="BE106" i="4" s="1"/>
  <c r="BK112" i="4"/>
  <c r="K114" i="4"/>
  <c r="BE114" i="4" s="1"/>
  <c r="E50" i="5"/>
  <c r="J78" i="5"/>
  <c r="F81" i="5"/>
  <c r="BK87" i="5"/>
  <c r="K89" i="5"/>
  <c r="BE89" i="5" s="1"/>
  <c r="F35" i="5" s="1"/>
  <c r="BB58" i="1" s="1"/>
  <c r="BK96" i="5"/>
  <c r="K99" i="5"/>
  <c r="BE99" i="5" s="1"/>
  <c r="BK106" i="5"/>
  <c r="K109" i="5"/>
  <c r="BE109" i="5" s="1"/>
  <c r="BK116" i="5"/>
  <c r="K119" i="5"/>
  <c r="BE119" i="5" s="1"/>
  <c r="BK125" i="5"/>
  <c r="K128" i="5"/>
  <c r="BE128" i="5" s="1"/>
  <c r="BK135" i="5"/>
  <c r="K138" i="5"/>
  <c r="BE138" i="5" s="1"/>
  <c r="BK144" i="5"/>
  <c r="K146" i="5"/>
  <c r="BE146" i="5" s="1"/>
  <c r="BK153" i="5"/>
  <c r="K156" i="5"/>
  <c r="BE156" i="5" s="1"/>
  <c r="BK164" i="5"/>
  <c r="K166" i="5"/>
  <c r="BE166" i="5" s="1"/>
  <c r="BK172" i="5"/>
  <c r="K174" i="5"/>
  <c r="BE174" i="5" s="1"/>
  <c r="BK180" i="5"/>
  <c r="K182" i="5"/>
  <c r="BE182" i="5" s="1"/>
  <c r="BK188" i="5"/>
  <c r="K190" i="5"/>
  <c r="BE190" i="5" s="1"/>
  <c r="K206" i="5"/>
  <c r="BE206" i="5" s="1"/>
  <c r="K208" i="5"/>
  <c r="BE208" i="5" s="1"/>
  <c r="BK208" i="5"/>
  <c r="BK218" i="5"/>
  <c r="K224" i="5"/>
  <c r="BE224" i="5" s="1"/>
  <c r="BK224" i="5"/>
  <c r="BK234" i="5"/>
  <c r="K240" i="5"/>
  <c r="BE240" i="5" s="1"/>
  <c r="BK240" i="5"/>
  <c r="K273" i="5"/>
  <c r="BE273" i="5" s="1"/>
  <c r="BK273" i="5"/>
  <c r="K305" i="5"/>
  <c r="BE305" i="5" s="1"/>
  <c r="BK305" i="5"/>
  <c r="K380" i="5"/>
  <c r="BE380" i="5" s="1"/>
  <c r="BK380" i="5"/>
  <c r="F38" i="6"/>
  <c r="BE59" i="1" s="1"/>
  <c r="BK101" i="6"/>
  <c r="K101" i="6"/>
  <c r="BE101" i="6" s="1"/>
  <c r="I63" i="4"/>
  <c r="BK85" i="5"/>
  <c r="K249" i="5"/>
  <c r="BE249" i="5" s="1"/>
  <c r="BK249" i="5"/>
  <c r="K281" i="5"/>
  <c r="BE281" i="5" s="1"/>
  <c r="BK281" i="5"/>
  <c r="K313" i="5"/>
  <c r="BE313" i="5" s="1"/>
  <c r="BK313" i="5"/>
  <c r="BK329" i="5"/>
  <c r="K329" i="5" s="1"/>
  <c r="K62" i="5" s="1"/>
  <c r="K330" i="5"/>
  <c r="K63" i="5" s="1"/>
  <c r="BK346" i="5"/>
  <c r="K346" i="5"/>
  <c r="BE346" i="5" s="1"/>
  <c r="K350" i="5"/>
  <c r="BE350" i="5" s="1"/>
  <c r="BK350" i="5"/>
  <c r="E50" i="6"/>
  <c r="E82" i="6"/>
  <c r="BK97" i="6"/>
  <c r="K97" i="6"/>
  <c r="BE97" i="6" s="1"/>
  <c r="F39" i="6"/>
  <c r="BF59" i="1" s="1"/>
  <c r="BF54" i="1" s="1"/>
  <c r="W33" i="1" s="1"/>
  <c r="K216" i="5"/>
  <c r="BE216" i="5" s="1"/>
  <c r="BK216" i="5"/>
  <c r="K232" i="5"/>
  <c r="BE232" i="5" s="1"/>
  <c r="BK232" i="5"/>
  <c r="K257" i="5"/>
  <c r="BE257" i="5" s="1"/>
  <c r="BK257" i="5"/>
  <c r="K289" i="5"/>
  <c r="BE289" i="5" s="1"/>
  <c r="BK289" i="5"/>
  <c r="K321" i="5"/>
  <c r="BE321" i="5" s="1"/>
  <c r="BK321" i="5"/>
  <c r="BK378" i="5"/>
  <c r="K378" i="5"/>
  <c r="BE378" i="5" s="1"/>
  <c r="F36" i="6"/>
  <c r="BC59" i="1" s="1"/>
  <c r="BC54" i="1" s="1"/>
  <c r="K36" i="6"/>
  <c r="AY59" i="1" s="1"/>
  <c r="BK135" i="6"/>
  <c r="K135" i="6"/>
  <c r="BE135" i="6" s="1"/>
  <c r="BK174" i="6"/>
  <c r="BK170" i="6" s="1"/>
  <c r="K170" i="6" s="1"/>
  <c r="K68" i="6" s="1"/>
  <c r="K174" i="6"/>
  <c r="BE174" i="6" s="1"/>
  <c r="V92" i="6"/>
  <c r="K265" i="5"/>
  <c r="BE265" i="5" s="1"/>
  <c r="BK265" i="5"/>
  <c r="K297" i="5"/>
  <c r="BE297" i="5" s="1"/>
  <c r="BK297" i="5"/>
  <c r="X330" i="5"/>
  <c r="X329" i="5" s="1"/>
  <c r="X84" i="5" s="1"/>
  <c r="J63" i="5"/>
  <c r="R329" i="5"/>
  <c r="K344" i="5"/>
  <c r="BE344" i="5" s="1"/>
  <c r="BK344" i="5"/>
  <c r="K348" i="5"/>
  <c r="BE348" i="5" s="1"/>
  <c r="BK348" i="5"/>
  <c r="BK335" i="5" s="1"/>
  <c r="K335" i="5" s="1"/>
  <c r="K64" i="5" s="1"/>
  <c r="BK131" i="6"/>
  <c r="K131" i="6"/>
  <c r="BE131" i="6" s="1"/>
  <c r="BK93" i="6"/>
  <c r="K93" i="6"/>
  <c r="BE93" i="6" s="1"/>
  <c r="V139" i="6"/>
  <c r="I64" i="6"/>
  <c r="Q162" i="6"/>
  <c r="I67" i="6" s="1"/>
  <c r="R189" i="6"/>
  <c r="J71" i="6"/>
  <c r="J76" i="8"/>
  <c r="J54" i="8"/>
  <c r="BK191" i="6"/>
  <c r="BK190" i="6" s="1"/>
  <c r="K191" i="6"/>
  <c r="BE191" i="6" s="1"/>
  <c r="BK151" i="7"/>
  <c r="K151" i="7"/>
  <c r="BE151" i="7" s="1"/>
  <c r="R139" i="6"/>
  <c r="J62" i="6" s="1"/>
  <c r="BK151" i="6"/>
  <c r="BK145" i="6" s="1"/>
  <c r="K151" i="6"/>
  <c r="BE151" i="6" s="1"/>
  <c r="BK167" i="6"/>
  <c r="BK162" i="6" s="1"/>
  <c r="K162" i="6" s="1"/>
  <c r="K67" i="6" s="1"/>
  <c r="K167" i="6"/>
  <c r="BE167" i="6" s="1"/>
  <c r="X170" i="6"/>
  <c r="X139" i="6" s="1"/>
  <c r="X92" i="6" s="1"/>
  <c r="BK198" i="6"/>
  <c r="BK195" i="6" s="1"/>
  <c r="K195" i="6" s="1"/>
  <c r="K72" i="6" s="1"/>
  <c r="K198" i="6"/>
  <c r="BE198" i="6" s="1"/>
  <c r="K370" i="5"/>
  <c r="BE370" i="5" s="1"/>
  <c r="BK372" i="5"/>
  <c r="K105" i="6"/>
  <c r="BE105" i="6" s="1"/>
  <c r="K109" i="6"/>
  <c r="BE109" i="6" s="1"/>
  <c r="J64" i="6"/>
  <c r="K141" i="6"/>
  <c r="K64" i="6" s="1"/>
  <c r="Q170" i="6"/>
  <c r="I68" i="6" s="1"/>
  <c r="BK83" i="8"/>
  <c r="K183" i="6"/>
  <c r="BE183" i="6" s="1"/>
  <c r="BK187" i="6"/>
  <c r="BK186" i="6" s="1"/>
  <c r="K186" i="6" s="1"/>
  <c r="K69" i="6" s="1"/>
  <c r="K36" i="7"/>
  <c r="AY60" i="1" s="1"/>
  <c r="F36" i="7"/>
  <c r="BC60" i="1" s="1"/>
  <c r="BK101" i="7"/>
  <c r="K101" i="7"/>
  <c r="BE101" i="7" s="1"/>
  <c r="BK117" i="7"/>
  <c r="K117" i="7"/>
  <c r="BE117" i="7" s="1"/>
  <c r="BK133" i="7"/>
  <c r="K133" i="7"/>
  <c r="BE133" i="7" s="1"/>
  <c r="Q146" i="7"/>
  <c r="V157" i="7"/>
  <c r="V84" i="7" s="1"/>
  <c r="Q82" i="8"/>
  <c r="I61" i="8" s="1"/>
  <c r="K30" i="8" s="1"/>
  <c r="AS61" i="1" s="1"/>
  <c r="I62" i="8"/>
  <c r="J64" i="7"/>
  <c r="F79" i="8"/>
  <c r="F57" i="8"/>
  <c r="R82" i="8"/>
  <c r="J61" i="8" s="1"/>
  <c r="K31" i="8" s="1"/>
  <c r="AT61" i="1" s="1"/>
  <c r="J62" i="8"/>
  <c r="F37" i="7"/>
  <c r="BD60" i="1" s="1"/>
  <c r="BK93" i="7"/>
  <c r="K93" i="7"/>
  <c r="BE93" i="7" s="1"/>
  <c r="F35" i="7" s="1"/>
  <c r="BB60" i="1" s="1"/>
  <c r="F38" i="7"/>
  <c r="BE60" i="1" s="1"/>
  <c r="BK109" i="7"/>
  <c r="K109" i="7"/>
  <c r="BE109" i="7" s="1"/>
  <c r="BK125" i="7"/>
  <c r="K125" i="7"/>
  <c r="BE125" i="7" s="1"/>
  <c r="BK141" i="7"/>
  <c r="K141" i="7"/>
  <c r="BE141" i="7" s="1"/>
  <c r="BK147" i="7"/>
  <c r="BK146" i="7" s="1"/>
  <c r="K147" i="7"/>
  <c r="BE147" i="7" s="1"/>
  <c r="J63" i="7"/>
  <c r="R145" i="7"/>
  <c r="J62" i="7" s="1"/>
  <c r="BK165" i="7"/>
  <c r="BK157" i="7" s="1"/>
  <c r="K165" i="7"/>
  <c r="BE165" i="7" s="1"/>
  <c r="K84" i="8"/>
  <c r="BE84" i="8" s="1"/>
  <c r="K93" i="8"/>
  <c r="BE93" i="8" s="1"/>
  <c r="K157" i="7" l="1"/>
  <c r="K64" i="7" s="1"/>
  <c r="K145" i="6"/>
  <c r="K65" i="6" s="1"/>
  <c r="BK139" i="6"/>
  <c r="K139" i="6" s="1"/>
  <c r="K62" i="6" s="1"/>
  <c r="BA54" i="1"/>
  <c r="W32" i="1"/>
  <c r="K61" i="4"/>
  <c r="K32" i="4"/>
  <c r="AY54" i="1"/>
  <c r="AK30" i="1" s="1"/>
  <c r="W30" i="1"/>
  <c r="K35" i="8"/>
  <c r="AX61" i="1" s="1"/>
  <c r="AV61" i="1" s="1"/>
  <c r="F35" i="8"/>
  <c r="BB61" i="1" s="1"/>
  <c r="Q145" i="7"/>
  <c r="I63" i="7"/>
  <c r="K35" i="7"/>
  <c r="AX60" i="1" s="1"/>
  <c r="AV60" i="1" s="1"/>
  <c r="F35" i="6"/>
  <c r="BB59" i="1" s="1"/>
  <c r="K35" i="6"/>
  <c r="AX59" i="1" s="1"/>
  <c r="AV59" i="1" s="1"/>
  <c r="K190" i="6"/>
  <c r="K71" i="6" s="1"/>
  <c r="BK189" i="6"/>
  <c r="K189" i="6" s="1"/>
  <c r="K70" i="6" s="1"/>
  <c r="J70" i="6"/>
  <c r="R92" i="6"/>
  <c r="J61" i="6" s="1"/>
  <c r="K31" i="6" s="1"/>
  <c r="AT59" i="1" s="1"/>
  <c r="BK92" i="6"/>
  <c r="K92" i="6" s="1"/>
  <c r="BK82" i="3"/>
  <c r="K82" i="3" s="1"/>
  <c r="BK82" i="2"/>
  <c r="K82" i="2" s="1"/>
  <c r="K35" i="5"/>
  <c r="AX58" i="1" s="1"/>
  <c r="AV58" i="1" s="1"/>
  <c r="R83" i="4"/>
  <c r="J61" i="4" s="1"/>
  <c r="K31" i="4" s="1"/>
  <c r="AT57" i="1" s="1"/>
  <c r="AT54" i="1" s="1"/>
  <c r="BK119" i="2"/>
  <c r="K119" i="2" s="1"/>
  <c r="K62" i="2" s="1"/>
  <c r="BK84" i="5"/>
  <c r="K84" i="5" s="1"/>
  <c r="F35" i="3"/>
  <c r="BB56" i="1" s="1"/>
  <c r="BB54" i="1" s="1"/>
  <c r="K35" i="3"/>
  <c r="AX56" i="1" s="1"/>
  <c r="AV56" i="1" s="1"/>
  <c r="K146" i="7"/>
  <c r="K63" i="7" s="1"/>
  <c r="BK145" i="7"/>
  <c r="K145" i="7" s="1"/>
  <c r="K62" i="7" s="1"/>
  <c r="R84" i="7"/>
  <c r="J61" i="7" s="1"/>
  <c r="K31" i="7" s="1"/>
  <c r="AT60" i="1" s="1"/>
  <c r="K83" i="8"/>
  <c r="K62" i="8" s="1"/>
  <c r="BK82" i="8"/>
  <c r="K82" i="8" s="1"/>
  <c r="J62" i="5"/>
  <c r="R84" i="5"/>
  <c r="J61" i="5" s="1"/>
  <c r="K31" i="5" s="1"/>
  <c r="AT58" i="1" s="1"/>
  <c r="K35" i="2"/>
  <c r="AX55" i="1" s="1"/>
  <c r="AV55" i="1" s="1"/>
  <c r="Q139" i="6"/>
  <c r="BD54" i="1"/>
  <c r="W29" i="1" l="1"/>
  <c r="AX54" i="1"/>
  <c r="K32" i="8"/>
  <c r="K61" i="8"/>
  <c r="K61" i="5"/>
  <c r="K32" i="5"/>
  <c r="K61" i="2"/>
  <c r="K32" i="2"/>
  <c r="K32" i="3"/>
  <c r="K61" i="3"/>
  <c r="AG57" i="1"/>
  <c r="AN57" i="1" s="1"/>
  <c r="K41" i="4"/>
  <c r="K32" i="6"/>
  <c r="K61" i="6"/>
  <c r="BK84" i="7"/>
  <c r="K84" i="7" s="1"/>
  <c r="W31" i="1"/>
  <c r="AZ54" i="1"/>
  <c r="I62" i="6"/>
  <c r="Q92" i="6"/>
  <c r="I61" i="6" s="1"/>
  <c r="K30" i="6" s="1"/>
  <c r="AS59" i="1" s="1"/>
  <c r="AS54" i="1" s="1"/>
  <c r="I62" i="7"/>
  <c r="Q84" i="7"/>
  <c r="I61" i="7" s="1"/>
  <c r="K30" i="7" s="1"/>
  <c r="AS60" i="1" s="1"/>
  <c r="K61" i="7" l="1"/>
  <c r="K32" i="7"/>
  <c r="AG61" i="1"/>
  <c r="AN61" i="1" s="1"/>
  <c r="K41" i="8"/>
  <c r="K41" i="5"/>
  <c r="AG58" i="1"/>
  <c r="AN58" i="1" s="1"/>
  <c r="AK29" i="1"/>
  <c r="AV54" i="1"/>
  <c r="K41" i="6"/>
  <c r="AG59" i="1"/>
  <c r="AN59" i="1" s="1"/>
  <c r="K41" i="3"/>
  <c r="AG56" i="1"/>
  <c r="AN56" i="1" s="1"/>
  <c r="K41" i="2"/>
  <c r="AG55" i="1"/>
  <c r="AN55" i="1" l="1"/>
  <c r="AG54" i="1"/>
  <c r="K41" i="7"/>
  <c r="AG60" i="1"/>
  <c r="AN60" i="1" s="1"/>
  <c r="AN54" i="1" l="1"/>
  <c r="AK26" i="1"/>
  <c r="AK35" i="1" s="1"/>
</calcChain>
</file>

<file path=xl/sharedStrings.xml><?xml version="1.0" encoding="utf-8"?>
<sst xmlns="http://schemas.openxmlformats.org/spreadsheetml/2006/main" count="6857" uniqueCount="1256">
  <si>
    <t>Export Komplet</t>
  </si>
  <si>
    <t/>
  </si>
  <si>
    <t>2.0</t>
  </si>
  <si>
    <t>ZAMOK</t>
  </si>
  <si>
    <t>False</t>
  </si>
  <si>
    <t>True</t>
  </si>
  <si>
    <t>{36ef3a81-f8ae-4ca0-bb99-73e1cf5cb4ce}</t>
  </si>
  <si>
    <t>0,01</t>
  </si>
  <si>
    <t>21</t>
  </si>
  <si>
    <t>15</t>
  </si>
  <si>
    <t>REKAPITULACE STAVBY</t>
  </si>
  <si>
    <t>v ---  níže se nacházejí doplnkové a pomocné údaje k sestavám  --- v</t>
  </si>
  <si>
    <t>Návod na vyplnění</t>
  </si>
  <si>
    <t>0,001</t>
  </si>
  <si>
    <t>Kód:</t>
  </si>
  <si>
    <t>PD</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</si>
  <si>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</si>
  <si>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</si>
  <si>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STS Valašské Meziříčí</t>
  </si>
  <si>
    <t>KSO:</t>
  </si>
  <si>
    <t>CC-CZ:</t>
  </si>
  <si>
    <t>Místo:</t>
  </si>
  <si>
    <t>Valašské Meziříčí</t>
  </si>
  <si>
    <t>Datum:</t>
  </si>
  <si>
    <t>Zadavatel:</t>
  </si>
  <si>
    <t>IČ:</t>
  </si>
  <si>
    <t>70994234</t>
  </si>
  <si>
    <t>Správa železniční dopravní cesty, s.o. - OŘ Olc</t>
  </si>
  <si>
    <t>DIČ:</t>
  </si>
  <si>
    <t>CZ70994234</t>
  </si>
  <si>
    <t>Uchazeč:</t>
  </si>
  <si>
    <t>Vyplň údaj</t>
  </si>
  <si>
    <t>Projektant:</t>
  </si>
  <si>
    <t>27767442</t>
  </si>
  <si>
    <t>SB projekt s.r.o.</t>
  </si>
  <si>
    <t>CZ27767442</t>
  </si>
  <si>
    <t>Zpracovatel:</t>
  </si>
  <si>
    <t>Ing. Jan Slivka</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</si>
  <si>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</si>
  <si>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</si>
  <si>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</si>
  <si>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</si>
  <si>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</si>
  <si>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</si>
  <si>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</si>
  <si>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</si>
  <si>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</si>
  <si>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</si>
  <si>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</si>
  <si>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</si>
  <si>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</si>
  <si>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</si>
  <si>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</si>
  <si>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</si>
  <si>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</si>
  <si>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</si>
  <si>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</si>
  <si>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</si>
  <si>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</si>
  <si>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</si>
  <si>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</si>
  <si>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</si>
  <si>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</si>
  <si>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</si>
  <si>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</si>
  <si>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</si>
  <si>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</si>
  <si>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</si>
  <si>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</si>
  <si>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</si>
  <si>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</si>
  <si>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</si>
  <si>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</si>
  <si>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</si>
  <si>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</si>
  <si>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</si>
  <si>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</si>
  <si>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</si>
  <si>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</si>
  <si>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</si>
  <si>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1-31</t>
  </si>
  <si>
    <t>Oprava DŘT</t>
  </si>
  <si>
    <t>STA</t>
  </si>
  <si>
    <t>1</t>
  </si>
  <si>
    <t>{38a575b1-413f-4410-9395-5e290f0ac6da}</t>
  </si>
  <si>
    <t>2</t>
  </si>
  <si>
    <t>PS 1-32</t>
  </si>
  <si>
    <t>Oprava sdělovacího zařízení</t>
  </si>
  <si>
    <t>{0b24685d-295e-43a9-b4db-e2e92e2ab4f8}</t>
  </si>
  <si>
    <t>PS 1-33</t>
  </si>
  <si>
    <t>Oprava EPS</t>
  </si>
  <si>
    <t>{45f33de0-87d0-4ee5-b1f1-f9e767029981}</t>
  </si>
  <si>
    <t>PS 1-36</t>
  </si>
  <si>
    <t>Oprava STS 610</t>
  </si>
  <si>
    <t>{2c9328bf-46ff-44c7-b86b-67cc81e664ed}</t>
  </si>
  <si>
    <t>SO 1-31</t>
  </si>
  <si>
    <t>Stavební úpravy</t>
  </si>
  <si>
    <t>{03e431d6-b3e9-4e41-9635-560cea07874b}</t>
  </si>
  <si>
    <t>SO 1-36</t>
  </si>
  <si>
    <t>Rozvody vn, nn</t>
  </si>
  <si>
    <t>{c41d7bb8-5c3f-4a7a-9f8d-595ae7a440b1}</t>
  </si>
  <si>
    <t>VRN</t>
  </si>
  <si>
    <t>Vedlejší rozpočtové náklady</t>
  </si>
  <si>
    <t>{e95d5a96-bdd4-4c4f-9a6a-28f8f1ed2d58}</t>
  </si>
  <si>
    <t>KRYCÍ LIST SOUPISU PRACÍ</t>
  </si>
  <si>
    <t>Objekt:</t>
  </si>
  <si>
    <t>PS 1-31 - Oprava DŘT</t>
  </si>
  <si>
    <t>Materiál</t>
  </si>
  <si>
    <t>Montáž</t>
  </si>
  <si>
    <t>REKAPITULACE ČLENĚNÍ SOUPISU PRACÍ</t>
  </si>
  <si>
    <t>Kód dílu - Popis</t>
  </si>
  <si>
    <t>Materiál [CZK]</t>
  </si>
  <si>
    <t>Montáž [CZK]</t>
  </si>
  <si>
    <t>Cena celkem [CZK]</t>
  </si>
  <si>
    <t>Náklady ze soupisu prací</t>
  </si>
  <si>
    <t>-1</t>
  </si>
  <si>
    <t>OST - Ostatní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</si>
  <si>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</si>
  <si>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</si>
  <si>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</si>
  <si>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</si>
  <si>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</si>
  <si>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</si>
  <si>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</si>
  <si>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</si>
  <si>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</si>
  <si>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</si>
  <si>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</si>
  <si>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</si>
  <si>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</si>
  <si>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</si>
  <si>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</si>
  <si>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</si>
  <si>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</si>
  <si>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
  </si>
  <si>
    <t>7496701320</t>
  </si>
  <si>
    <t>DŘT, SKŘ, Elektrodispečink, DDTS DŘT a SKŘ skříně pro automatizaci PLC typ_5 (TECOMAT) Procesorová jednotka CPU (CP), kom. rozhranní ethernet, serial, USB</t>
  </si>
  <si>
    <t>kus</t>
  </si>
  <si>
    <t>8</t>
  </si>
  <si>
    <t>ROZPOCET</t>
  </si>
  <si>
    <t>4</t>
  </si>
  <si>
    <t>-928629443</t>
  </si>
  <si>
    <t>PP</t>
  </si>
  <si>
    <t>7496701350</t>
  </si>
  <si>
    <t>DŘT, SKŘ, Elektrodispečink, DDTS DŘT a SKŘ skříně pro automatizaci PLC typ_5 (TECOMAT) Napájecí zdroj pro CPU (PW), 110VDC</t>
  </si>
  <si>
    <t>-1170647956</t>
  </si>
  <si>
    <t>3</t>
  </si>
  <si>
    <t>7496700040</t>
  </si>
  <si>
    <t>DŘT, SKŘ, Elektrodispečink, DDTS DŘT a SKŘ skříně pro automatizaci Skříň pro telemechanickou jednotku 600x2000, jednostranný přístup, vybavená</t>
  </si>
  <si>
    <t>561019383</t>
  </si>
  <si>
    <t>31</t>
  </si>
  <si>
    <t>7496701720</t>
  </si>
  <si>
    <t>DŘT, SKŘ, Elektrodispečink, DDTS DŘT a SKŘ skříně pro automatizaci PLC typ_6 (SIEMENS) Plochý kabel se 16 žilami 0.14mm2, délka 30m nestíněný</t>
  </si>
  <si>
    <t>-1828831133</t>
  </si>
  <si>
    <t>7496700180</t>
  </si>
  <si>
    <t>DŘT, SKŘ, Elektrodispečink, DDTS DŘT a SKŘ skříně pro automatizaci Napájecí zdroje Napájecí zdroj externí 110V DC/24V 150W, DIN</t>
  </si>
  <si>
    <t>840205813</t>
  </si>
  <si>
    <t>5</t>
  </si>
  <si>
    <t>7496700310</t>
  </si>
  <si>
    <t>DŘT, SKŘ, Elektrodispečink, DDTS DŘT a SKŘ skříně pro automatizaci Základní switche, switche s podporou POE, konfigurovatelné switche, průmyslové switche do RACKu, vysokorychlostní modemy Optický swirch řady SCALANCE</t>
  </si>
  <si>
    <t>1013470497</t>
  </si>
  <si>
    <t>6</t>
  </si>
  <si>
    <t>7496701360</t>
  </si>
  <si>
    <t>DŘT, SKŘ, Elektrodispečink, DDTS DŘT a SKŘ skříně pro automatizaci PLC typ_5 (TECOMAT) Vana pro PLC včetně kabeláže a konektorů</t>
  </si>
  <si>
    <t>1208834550</t>
  </si>
  <si>
    <t>7</t>
  </si>
  <si>
    <t>7496701370</t>
  </si>
  <si>
    <t>DŘT, SKŘ, Elektrodispečink, DDTS DŘT a SKŘ skříně pro automatizaci PLC typ_5 (TECOMAT) Komunikační jednotka (SC), kom. rozhranní ethernet, serial</t>
  </si>
  <si>
    <t>547922462</t>
  </si>
  <si>
    <t>7496701380</t>
  </si>
  <si>
    <t>DŘT, SKŘ, Elektrodispečink, DDTS DŘT a SKŘ skříně pro automatizaci PLC typ_5 (TECOMAT) Výstupní jednotka PLC GO (OR), 16xRO, 12-230V, kompletní</t>
  </si>
  <si>
    <t>-550596311</t>
  </si>
  <si>
    <t>9</t>
  </si>
  <si>
    <t>7496701390</t>
  </si>
  <si>
    <t>DŘT, SKŘ, Elektrodispečink, DDTS DŘT a SKŘ skříně pro automatizaci PLC typ_5 (TECOMAT) Vstupní jednotka PLC GO 32xDI (IB), 24VDC, kompletní</t>
  </si>
  <si>
    <t>553012517</t>
  </si>
  <si>
    <t>10</t>
  </si>
  <si>
    <t>7496700170</t>
  </si>
  <si>
    <t>DŘT, SKŘ, Elektrodispečink, DDTS DŘT a SKŘ skříně pro automatizaci Napájecí zdroje Napájecí zdroj externí 110V DC/24V 75W, DIN</t>
  </si>
  <si>
    <t>-277583291</t>
  </si>
  <si>
    <t>11</t>
  </si>
  <si>
    <t>7496700810</t>
  </si>
  <si>
    <t>DŘT, SKŘ, Elektrodispečink, DDTS DŘT a SKŘ skříně pro automatizaci Periférie Základní programové vybavení tlm. jednotky pro objekt TS</t>
  </si>
  <si>
    <t>316617694</t>
  </si>
  <si>
    <t>12</t>
  </si>
  <si>
    <t>7496700820</t>
  </si>
  <si>
    <t>DŘT, SKŘ, Elektrodispečink, DDTS DŘT a SKŘ skříně pro automatizaci Periférie SW-ovladače komunikace, parametrizace - pro nadřazený systém</t>
  </si>
  <si>
    <t>-1744885668</t>
  </si>
  <si>
    <t>13</t>
  </si>
  <si>
    <t>7496700840</t>
  </si>
  <si>
    <t>DŘT, SKŘ, Elektrodispečink, DDTS DŘT a SKŘ skříně pro automatizaci Periférie SW-ovladače komunikace, parametrizace na ED - pro jeden objekt (ŽST, NS, SpS, TS)</t>
  </si>
  <si>
    <t>-1629819954</t>
  </si>
  <si>
    <t>14</t>
  </si>
  <si>
    <t>7496700760</t>
  </si>
  <si>
    <t>DŘT, SKŘ, Elektrodispečink, DDTS DŘT a SKŘ skříně pro automatizaci Periférie Drobný montážní materiál pro telemechanickou jednotku v objektu SpS, TS</t>
  </si>
  <si>
    <t>661901270</t>
  </si>
  <si>
    <t>7496701420</t>
  </si>
  <si>
    <t>DŘT, SKŘ, Elektrodispečink, DDTS DŘT a SKŘ skříně pro automatizaci PLC typ_5 (TECOMAT) Komunikační submodul pro seriové rozhraní, GO (MR)</t>
  </si>
  <si>
    <t>-658140126</t>
  </si>
  <si>
    <t>16</t>
  </si>
  <si>
    <t>7496701430</t>
  </si>
  <si>
    <t>DŘT, SKŘ, Elektrodispečink, DDTS DŘT a SKŘ skříně pro automatizaci PLC typ_5 (TECOMAT) Modemová jednotka FSK, kompletní (MR)</t>
  </si>
  <si>
    <t>2030072494</t>
  </si>
  <si>
    <t>17</t>
  </si>
  <si>
    <t>7496701440</t>
  </si>
  <si>
    <t>DŘT, SKŘ, Elektrodispečink, DDTS DŘT a SKŘ skříně pro automatizaci PLC typ_5 (TECOMAT) Procesorová jednotka kompakt CPU (CP), kom. rozhranní ethernet, seriál</t>
  </si>
  <si>
    <t>-77410278</t>
  </si>
  <si>
    <t>OST</t>
  </si>
  <si>
    <t>Ostatní</t>
  </si>
  <si>
    <t>18</t>
  </si>
  <si>
    <t>K</t>
  </si>
  <si>
    <t>7496753022</t>
  </si>
  <si>
    <t>Montáž SKŘ - DŘT, IPC, PLC rozvaděče s PLC v objektu jednostranného</t>
  </si>
  <si>
    <t>512</t>
  </si>
  <si>
    <t>531440261</t>
  </si>
  <si>
    <t>19</t>
  </si>
  <si>
    <t>7496753036</t>
  </si>
  <si>
    <t>Montáž SKŘ - DŘT, IPC, PLC instalace, zprovoznění, oživení telemechanické jednotky v objektu TS</t>
  </si>
  <si>
    <t>555834904</t>
  </si>
  <si>
    <t>20</t>
  </si>
  <si>
    <t>7496753044</t>
  </si>
  <si>
    <t>Montáž SKŘ - DŘT, IPC, PLC instalace montážního materiálu v objektu SpS, TS</t>
  </si>
  <si>
    <t>-1888843813</t>
  </si>
  <si>
    <t>7496753054</t>
  </si>
  <si>
    <t>Montáž SKŘ - DŘT, IPC, PLC připojení, oživení a zprovoznění přenosové cesty v objektu SpS, TS</t>
  </si>
  <si>
    <t>-1571782196</t>
  </si>
  <si>
    <t>22</t>
  </si>
  <si>
    <t>7496753080</t>
  </si>
  <si>
    <t>Montáž SKŘ - DŘT, IPC, PLC školení obsluhy na nové telemechanické zařízení</t>
  </si>
  <si>
    <t>172855765</t>
  </si>
  <si>
    <t>23</t>
  </si>
  <si>
    <t>7496753085</t>
  </si>
  <si>
    <t>Montáž SKŘ - DŘT, IPC, PLC vypracování revizní zprávy revizním technikem pro objekt</t>
  </si>
  <si>
    <t>158322571</t>
  </si>
  <si>
    <t>24</t>
  </si>
  <si>
    <t>7496754046</t>
  </si>
  <si>
    <t>Elektrodispečink SKŘ-DŘT úprava struktur a řídících programových tabulek ŘS ED pro objekt TS</t>
  </si>
  <si>
    <t>-2059137661</t>
  </si>
  <si>
    <t>25</t>
  </si>
  <si>
    <t>7496754056</t>
  </si>
  <si>
    <t>Elektrodispečink SKŘ-DŘT definice a deklarace struktur dat ŘS ED pro objekt TS</t>
  </si>
  <si>
    <t>-933633212</t>
  </si>
  <si>
    <t>26</t>
  </si>
  <si>
    <t>7496754060</t>
  </si>
  <si>
    <t>Elektrodispečink SKŘ-DŘT školení dispečerů</t>
  </si>
  <si>
    <t>-174993541</t>
  </si>
  <si>
    <t>27</t>
  </si>
  <si>
    <t>7496754090</t>
  </si>
  <si>
    <t>Elektrodispečink SKŘ-DŘT verifikace signálů a povelů s novými daty pro objekt TS</t>
  </si>
  <si>
    <t>2050763179</t>
  </si>
  <si>
    <t>28</t>
  </si>
  <si>
    <t>7496754092</t>
  </si>
  <si>
    <t>Elektrodispečink SKŘ-DŘT komplexní vyzkoušení ŘS ED</t>
  </si>
  <si>
    <t>1748884150</t>
  </si>
  <si>
    <t>29</t>
  </si>
  <si>
    <t>7498351010</t>
  </si>
  <si>
    <t>Vydání průkazu způsobilosti pro funkční celek, definitivní,  provizorní stav - vyhotovení dokladu prohlídky UTZ a vydání průkazu způsobilosti</t>
  </si>
  <si>
    <t>1909958759</t>
  </si>
  <si>
    <t>30</t>
  </si>
  <si>
    <t>7496700880</t>
  </si>
  <si>
    <t>DŘT, SKŘ, Elektrodispečink, DDTS DŘT a SKŘ skříně pro automatizaci Periférie Provozní dokumentace ŘS ED - úprava</t>
  </si>
  <si>
    <t>128</t>
  </si>
  <si>
    <t>-682690851</t>
  </si>
  <si>
    <t>PS 1-32 - Oprava sdělovacího zařízení</t>
  </si>
  <si>
    <t>7496701920</t>
  </si>
  <si>
    <t>DŘT, SKŘ, Elektrodispečink, DDTS Elektrodispečink Ostatní Skříň datového rozváděče 19" pro servery kompletní, vč.napájecího rozvodu, přepěťových ochran a ventilačních jednotek</t>
  </si>
  <si>
    <t>Sborník UOŽI 01 2019</t>
  </si>
  <si>
    <t>256</t>
  </si>
  <si>
    <t>64</t>
  </si>
  <si>
    <t>974315652</t>
  </si>
  <si>
    <t>P</t>
  </si>
  <si>
    <t>Poznámka k položce:_x000D_
Specifikace - skříň vč. napájecího měniče 110V DC / 12, 24, 60 V DC o výkonu do 500 VA_x000D_
Rozměr skříně 600x600, výška 42U</t>
  </si>
  <si>
    <t>7593315210</t>
  </si>
  <si>
    <t>Montáž skříně 19"</t>
  </si>
  <si>
    <t>-1421782588</t>
  </si>
  <si>
    <t>Montáž skříně 19" - usazení skříně na místě určení, zapojení</t>
  </si>
  <si>
    <t>7590560823</t>
  </si>
  <si>
    <t>Optické kabely Spojky a příslušenství pro optické sítě Optické Patchcordy SM 9/125 E2000/APC-SC/PC, 9/125/900/1800, délka 1 m</t>
  </si>
  <si>
    <t>-955878915</t>
  </si>
  <si>
    <t>7590565125</t>
  </si>
  <si>
    <t>Uložení a propojení propojovací šňůry (patchcord) s konektory</t>
  </si>
  <si>
    <t>923536655</t>
  </si>
  <si>
    <t>7496700270</t>
  </si>
  <si>
    <t>DŘT, SKŘ, Elektrodispečink, DDTS DŘT a SKŘ skříně pro automatizaci Základní switche, switche s podporou POE, konfigurovatelné switche, průmyslové switche do RACKu, vysokorychlostní modemy Datový switch 8x ethernet 10/100Base T (průmyslové provedení)</t>
  </si>
  <si>
    <t>2055392677</t>
  </si>
  <si>
    <t>Poznámka k položce:_x000D_
Dle specifikace se jedná o Switch Ethernet typu  L3, 8 portů, optické rozhraní</t>
  </si>
  <si>
    <t>7595605185</t>
  </si>
  <si>
    <t>Montáž routeru (směrovače), switche (přepínače) a huby (rozbočovače) instalace a konfigurace switche L2 upevněného - expertní</t>
  </si>
  <si>
    <t>1328738159</t>
  </si>
  <si>
    <t>Poznámka k položce:_x000D_
Dle specifikace se jedná o montáž Sw Eth L3 / 8 portů, optické rozhraní</t>
  </si>
  <si>
    <t>7590540589</t>
  </si>
  <si>
    <t>Slaboproudé rozvody, kabely pro přívod a vnitřní instalaci UTP/FTP kategorie 6,  250MHz  1 Gbps FTP Stíněný, vnitřní, drát, nehořlavý, bezhalogenní, nízkodýmavý</t>
  </si>
  <si>
    <t>m</t>
  </si>
  <si>
    <t>1103449617</t>
  </si>
  <si>
    <t>7590545014</t>
  </si>
  <si>
    <t>Montáž vodiče sdělovacího izolovaného v trubce nebo liště</t>
  </si>
  <si>
    <t>-1339115841</t>
  </si>
  <si>
    <t>Montáž vodiče sdělovacího izolovaného v trubce nebo liště - zatažení vodičů do trubek nebo lišt, úplná inslalace včetně manipulace s vodičem, prozvonění a označení, včetně pročištění trubky, otevření a zavření krabic. Bez zapojení</t>
  </si>
  <si>
    <t>7496701360_R1</t>
  </si>
  <si>
    <t>DŘT, SKŘ, Elektrodispečink, DDTS DŘT a SKŘ skříně pro automatizaci Optická vana 12 vláken / E2000</t>
  </si>
  <si>
    <t>-1165178205</t>
  </si>
  <si>
    <t>7593315070</t>
  </si>
  <si>
    <t>Montáž vany do optického rozvaděče</t>
  </si>
  <si>
    <t>260601227</t>
  </si>
  <si>
    <t>7491200850</t>
  </si>
  <si>
    <t>Elektroinstalační materiál Elektroinstalační lišty a kabelové žlaby Lišta LHD 30x25 vkládací bílá 3m</t>
  </si>
  <si>
    <t>-1264439361</t>
  </si>
  <si>
    <t>7491251010</t>
  </si>
  <si>
    <t>Montáž lišt elektroinstalačních, kabelových žlabů z PVC-U jednokomorových zaklapávacích rozměru 40/40 mm</t>
  </si>
  <si>
    <t>2079477798</t>
  </si>
  <si>
    <t>Montáž lišt elektroinstalačních, kabelových žlabů z PVC-U jednokomorových zaklapávacích rozměru 40/40 mm - na konstrukci, omítku apod. včetně spojek, ohybů, rohů, bez krabic</t>
  </si>
  <si>
    <t>7491200270</t>
  </si>
  <si>
    <t>Elektroinstalační materiál Elektroinstalační lišty a kabelové žlaby Lišta LH 60x40 vkládací bílá 3m</t>
  </si>
  <si>
    <t>-1226824498</t>
  </si>
  <si>
    <t>7491251015</t>
  </si>
  <si>
    <t>Montáž lišt elektroinstalačních, kabelových žlabů z PVC-U jednokomorových zaklapávacích rozměru 50/50 - 50/100 mm</t>
  </si>
  <si>
    <t>623534797</t>
  </si>
  <si>
    <t>Montáž lišt elektroinstalačních, kabelových žlabů z PVC-U jednokomorových zaklapávacích rozměru 50/50 - 50/100 mm - na konstrukci, omítku apod. včetně spojek, ohybů, rohů, bez krabic</t>
  </si>
  <si>
    <t>7491100280</t>
  </si>
  <si>
    <t>Trubková vedení Pevné elektroinstalační trubky 4025 pr.25 750N tm.šedá</t>
  </si>
  <si>
    <t>671941414</t>
  </si>
  <si>
    <t>7491152020</t>
  </si>
  <si>
    <t>Montáž trubek pevných elektroinstalačních tuhých plastových bezhalogenových (HF) uložených pevně průměru do 50 mm</t>
  </si>
  <si>
    <t>-1821131586</t>
  </si>
  <si>
    <t>Montáž trubek pevných elektroinstalačních tuhých plastových bezhalogenových (HF) uložených pevně průměru do 50 mm - včetně naznačení trasy, rozměření, řezání trubek, kladení, osazení, zajištění a upevnění</t>
  </si>
  <si>
    <t>7492500020</t>
  </si>
  <si>
    <t>Kabely, vodiče, šňůry Cu - nn Vodič jednožílový Cu, plastová izolace H07V-U 16 žz (CY)</t>
  </si>
  <si>
    <t>-456943499</t>
  </si>
  <si>
    <t>7491651035</t>
  </si>
  <si>
    <t>Montáž vnitřního uzemnění ochranné pospojování pevně vodič Cu 4-16 mm2</t>
  </si>
  <si>
    <t>-2082410477</t>
  </si>
  <si>
    <t>7494010572</t>
  </si>
  <si>
    <t>Přístroje pro spínání a ovládání Svornice a pomocný materiál Ostatní Označovací štítek do rozvaděče nn</t>
  </si>
  <si>
    <t>1616526713</t>
  </si>
  <si>
    <t>7492756020</t>
  </si>
  <si>
    <t>Pomocné práce pro montáž kabelů montáž označovacího štítku na kabel</t>
  </si>
  <si>
    <t>327829787</t>
  </si>
  <si>
    <t>7590565050</t>
  </si>
  <si>
    <t>Spojování a ukončení kabelů optických svár optického vlákna ve spojce (rozvaděči) do 36 vláken</t>
  </si>
  <si>
    <t>vlákno</t>
  </si>
  <si>
    <t>756860947</t>
  </si>
  <si>
    <t>Spojování a ukončení kabelů optických svár optického vlákna ve spojce (rozvaděči) do 36 vláken - práce spojené s montáží specifikované kabelizace specifikovaným způsobem</t>
  </si>
  <si>
    <t>7590560024</t>
  </si>
  <si>
    <t>Optické kabely Optické kabely střední konstrukce pro záfuk, přifuk do HDPE chráničky 12 vl. 2x6 vl./trubička, HDPE plášť 8,1 mm (6 el.)</t>
  </si>
  <si>
    <t>-1684683444</t>
  </si>
  <si>
    <t>7593505330</t>
  </si>
  <si>
    <t>Uložení optického kabelu do žlabu/trubky/lišty do 12 vláken</t>
  </si>
  <si>
    <t>-2113637123</t>
  </si>
  <si>
    <t>PS 1-33 - Oprava EPS</t>
  </si>
  <si>
    <t>HSV - Práce a dodávky HSV</t>
  </si>
  <si>
    <t xml:space="preserve">    9 - Ostatní konstrukce a práce, bourání</t>
  </si>
  <si>
    <t>7596440070</t>
  </si>
  <si>
    <t>Hlásiče Interaktivní a adresovatelné hlásiče Hlásič multisenzorový interaktivní</t>
  </si>
  <si>
    <t>-366599938</t>
  </si>
  <si>
    <t>7596445005</t>
  </si>
  <si>
    <t>Montáž prvku pro EPS, ASHS (čidlo, hlásič, spínač atd.)</t>
  </si>
  <si>
    <t>1145308463</t>
  </si>
  <si>
    <t>7596440370</t>
  </si>
  <si>
    <t>Hlásiče Příslušenství zásuvek a svorkovnic Krycí deska PVC pro MHY 734</t>
  </si>
  <si>
    <t>1303974899</t>
  </si>
  <si>
    <t>7596440365</t>
  </si>
  <si>
    <t>Hlásiče Příslušenství zásuvek a svorkovnic Podložka pro MHY 734</t>
  </si>
  <si>
    <t>1797982844</t>
  </si>
  <si>
    <t>7596440360</t>
  </si>
  <si>
    <t>Hlásiče Příslušenství zásuvek a svorkovnic Nástavec pro MHY 734 (mezikruží pro kabely-CYKY)</t>
  </si>
  <si>
    <t>1651920231</t>
  </si>
  <si>
    <t>7596440355</t>
  </si>
  <si>
    <t>Hlásiče Příslušenství zásuvek a svorkovnic Držák pro MHY 734</t>
  </si>
  <si>
    <t>1330916661</t>
  </si>
  <si>
    <t>7494653020</t>
  </si>
  <si>
    <t>Montáž příslušenství akustického hlásiče</t>
  </si>
  <si>
    <t>-1205420142</t>
  </si>
  <si>
    <t>7590540280</t>
  </si>
  <si>
    <t>Slaboproudé rozvody, kabely pro přívod a vnitřní instalaci Pro pevné vnitřní uložení J-Y(St)Y 2x2x0,8 Lg</t>
  </si>
  <si>
    <t>846190349</t>
  </si>
  <si>
    <t>2141567781</t>
  </si>
  <si>
    <t>7491200030</t>
  </si>
  <si>
    <t>Elektroinstalační materiál Elektroinstalační lišty a kabelové žlaby Lišta LV 24x22 vkládací bílá 3m</t>
  </si>
  <si>
    <t>271102572</t>
  </si>
  <si>
    <t>962401841</t>
  </si>
  <si>
    <t>7598045005</t>
  </si>
  <si>
    <t>Měření smyčky</t>
  </si>
  <si>
    <t>29495119</t>
  </si>
  <si>
    <t>Měření smyčky - přezkoušení funkce poplachové smyčky, všech koncových čidel, jejich nastavení i dovážení, odstranění případné poruchy, vystavení protokolu a odevzdání do provozu</t>
  </si>
  <si>
    <t>7596415010</t>
  </si>
  <si>
    <t>Montáž ústředny EPS konvenční pro 1 smyčku</t>
  </si>
  <si>
    <t>-325380550</t>
  </si>
  <si>
    <t>Montáž ústředny EPS konvenční pro 1 smyčku - na určené místo, zapojení vodičů a linky, vedlejší signalizace, připojení sítě, akumulátorové baterie, uzemnění, akustické a světelné signalizace, zapojení vnitřních forem, seřízení a přezkoušení ústředny bez koncových zařízení, předání dokumentace a zaškolení obsluhy</t>
  </si>
  <si>
    <t>7598045055</t>
  </si>
  <si>
    <t>Přezkoušení čidla automatického hlásiče</t>
  </si>
  <si>
    <t>-637068702</t>
  </si>
  <si>
    <t>7598045090</t>
  </si>
  <si>
    <t>Systém EPS naprogramování ústředny</t>
  </si>
  <si>
    <t>2121084754</t>
  </si>
  <si>
    <t>Systém EPS naprogramování ústředny - podle technických podmínek a specifikací pro daný typ zařízení</t>
  </si>
  <si>
    <t>7598045095</t>
  </si>
  <si>
    <t>Systém EPS zaškolení obsluhy</t>
  </si>
  <si>
    <t>131873678</t>
  </si>
  <si>
    <t>Systém EPS zaškolení obsluhy - podle technických podmínek a specifikací pro daný typ zařízení</t>
  </si>
  <si>
    <t>7598045100</t>
  </si>
  <si>
    <t>Systém EPS vyhotovení protokolu o funkční zkoušce</t>
  </si>
  <si>
    <t>610027308</t>
  </si>
  <si>
    <t>Systém EPS vyhotovení protokolu o funkční zkoušce - podle technických podmínek a specifikací pro daný typ zařízení</t>
  </si>
  <si>
    <t>7598045105</t>
  </si>
  <si>
    <t>Revize požární ústředny 1 smyčka</t>
  </si>
  <si>
    <t>1489878228</t>
  </si>
  <si>
    <t>Revize požární ústředny 1 smyčka - očištění povrchu ústředny, kontrola neporušenosti izolace vodičů, pájeného a šroubového připojení vodičů, pojistkových vložek, konektorového pole, elektrická kontrola diagnostických funkcí ústředny při napájení ze sítě a z baterie, světelné a zvukové signalizace smyček při vyhlášení poplachu, při poruše a za klidu, měření napětí na kontrolních bodech, kontrola funkce obvodů ústředny při testu logiky, dobíjení baterie a zkoušky požárních dveří, světlíků apod., sepsání revizní zprávy. Bez dodání náhradních dílů a prací na opravu zařízení</t>
  </si>
  <si>
    <t>HSV</t>
  </si>
  <si>
    <t>Práce a dodávky HSV</t>
  </si>
  <si>
    <t>Ostatní konstrukce a práce, bourání</t>
  </si>
  <si>
    <t>9740010003-R1</t>
  </si>
  <si>
    <t>Zhotovení otvoru do zdiva cihelného tl. do 500mm</t>
  </si>
  <si>
    <t>1612482098</t>
  </si>
  <si>
    <t>PS 1-36 - Oprava STS 610</t>
  </si>
  <si>
    <t xml:space="preserve">    1 - Zemní práce</t>
  </si>
  <si>
    <t>7495500200_R1</t>
  </si>
  <si>
    <t>Silnoproudá technologie, modulární rozváděč vn Un=12kV (Up=6kV), In=630A s pevnou izolací o 3polích, dle tech spec.</t>
  </si>
  <si>
    <t>-1821457397</t>
  </si>
  <si>
    <t>7495151010</t>
  </si>
  <si>
    <t>Montáž pole vn rozvaděčů 3-f Un do 25 kV AC - uvedení zařízení do provozu včetně předepsaných zkoušek a výchozí revize</t>
  </si>
  <si>
    <t>52231040</t>
  </si>
  <si>
    <t>7496200520_R2</t>
  </si>
  <si>
    <t>Silnoproudá technologie,modulární rozváděč vn Un=12kV (Up=6kV), In=630A s pevnou izolací o 3polích, terminál REF 630</t>
  </si>
  <si>
    <t>956565961</t>
  </si>
  <si>
    <t>7496752030</t>
  </si>
  <si>
    <t>Montáž skříně SKŘ / automatizace vypracování check listů</t>
  </si>
  <si>
    <t>1356044987</t>
  </si>
  <si>
    <t>Montáž skříně SKŘ / automatizace vypracování check listů - včetně popisu logických a blokovacích podmínek</t>
  </si>
  <si>
    <t>Poznámka k položce:_x000D_
Pozn. = Sinoproudá technologie, automatizace vypracování check listů - včetně popisu logických a blokovacích podmínek</t>
  </si>
  <si>
    <t>7496752040</t>
  </si>
  <si>
    <t>Montáž skříně SKŘ / automatizace parametrizace a konfigurace ochrany (tvorba aplikačního software)</t>
  </si>
  <si>
    <t>-932566025</t>
  </si>
  <si>
    <t>Montáž skříně SKŘ / automatizace parametrizace a konfigurace ochrany (tvorba aplikačního software) - včetně datových struktur komunikace na nadřazený řídící systém</t>
  </si>
  <si>
    <t>7496752055</t>
  </si>
  <si>
    <t>Montáž skříně SKŘ / automatizace primární a sekundární zkoušky ochran</t>
  </si>
  <si>
    <t>-166005909</t>
  </si>
  <si>
    <t>Montáž skříně SKŘ / automatizace primární a sekundární zkoušky ochran - rozdílová, nadproudová, zkratová, podpěťová a přepěťová, nádobová nadproudová ochrana včetně vypracování protokolů o zkouškách</t>
  </si>
  <si>
    <t>Poznámka k položce:_x000D_
Pozn. = Silnoproudá technologie, automatizace, parametrizace primární a sekundární zkoušky ochran - nadproudová, zkratová, podpěťová a přepěťová ochrana včetně vypracování protokolů o zkouškách</t>
  </si>
  <si>
    <t>7495251015</t>
  </si>
  <si>
    <t>Montáž ovládacích skříní ochrany do ovládací skříně vn</t>
  </si>
  <si>
    <t>895401602</t>
  </si>
  <si>
    <t>Montáž ovládacích skříní ochrany do ovládací skříně vn - včetně uvedení do provozu včetně výpočtu a nastavení ochran, předepsaných zkoušek, vystavení protokolů a výchozí revize</t>
  </si>
  <si>
    <t>7495400090</t>
  </si>
  <si>
    <t>Transformátory Transformátory 3-f, 6/0,4 kV - olejové hermetizované do 100kVA</t>
  </si>
  <si>
    <t>630909837</t>
  </si>
  <si>
    <t>Poznámka k položce:_x000D_
Pozn. = transformátor o výkonu 50kVA dle specifikace</t>
  </si>
  <si>
    <t>7495451010</t>
  </si>
  <si>
    <t>Montáž transformátorů vn/tlumivek do 100 kVA</t>
  </si>
  <si>
    <t>1700048434</t>
  </si>
  <si>
    <t>Montáž transformátorů vn/tlumivek do 100 kVA - včetně uvedení do provozu včetně předepsaných zkoušek a atestů</t>
  </si>
  <si>
    <t>7495500120</t>
  </si>
  <si>
    <t>Typové trafostanice Traťové trafostanice 6kV Trafostanice 6kV, 50(75)Hz venkovní, skříňová, aluzinková, volně stojící na základovém panelu a patkách</t>
  </si>
  <si>
    <t>-1466836616</t>
  </si>
  <si>
    <t>Poznámka k položce:_x000D_
Pozn. = Silnoproudá technologie, rozpojovací skříň 6kV typu TS8/AZ v provedení se třemi odpojovači, dodávka včetně základových dílů, dle tech spec. RS610-1</t>
  </si>
  <si>
    <t>7495554010</t>
  </si>
  <si>
    <t>Montáž traťových trafostanic 6 kV venkovní skříně rozvodu 6 kV na betonový základ</t>
  </si>
  <si>
    <t>-707476898</t>
  </si>
  <si>
    <t>Montáž traťových trafostanic 6 kV venkovní skříně rozvodu 6 kV na betonový základ - montáž technologické a stavební části trafostanice včetně , odpojovače vn. Neobsahuje zemní práce, základový panelu a patky, transformátor, pojistkový spodek apod., patrony, rozvaděč nn a uzemnění</t>
  </si>
  <si>
    <t>7495401650</t>
  </si>
  <si>
    <t>Transformátory Transformátory nn/nn oddělovací 3-f, 0,4/0,4kV, 40kVA, vzduchem chlazený, IP 00</t>
  </si>
  <si>
    <t>1743280483</t>
  </si>
  <si>
    <t>Poznámka k položce:_x000D_
Pozn. = Transformátor oddělovací nn 0,4/0,4kV o výkonu 32kVA, včetně krytu, dle tech spec. TOC1, TOC2</t>
  </si>
  <si>
    <t>7592305034</t>
  </si>
  <si>
    <t>Montáž transformátoru oddělovacího přes 25 kVA</t>
  </si>
  <si>
    <t>-1522579844</t>
  </si>
  <si>
    <t>Montáž transformátoru oddělovacího přes 25 kVA - usazení a zapojení</t>
  </si>
  <si>
    <t>7495401630</t>
  </si>
  <si>
    <t>Transformátory Transformátory nn/nn oddělovací 3-f, 0,4/0,4kV, 16kVA, vzduchem chlazený, IP 00</t>
  </si>
  <si>
    <t>-2068796568</t>
  </si>
  <si>
    <t>Poznámka k položce:_x000D_
Pozn. = Transformátor oddělovací, transformátor oddělovací nn 0,4/0,4kV do 10kVA, včetně krytu, dle tech spec. TOC1A, TOC2A</t>
  </si>
  <si>
    <t>7592305032</t>
  </si>
  <si>
    <t>Montáž transformátoru oddělovacího od 5 do 25 kVA</t>
  </si>
  <si>
    <t>1049982122</t>
  </si>
  <si>
    <t>Montáž transformátoru oddělovacího od 5 do 25 kVA - usazení a zapojení</t>
  </si>
  <si>
    <t>7494001642_R3</t>
  </si>
  <si>
    <t>Rozvaděče nn, sestava rozváděče nn o dvou polích dle tech. spec. RH-RZS</t>
  </si>
  <si>
    <t>-2114672368</t>
  </si>
  <si>
    <t>7494001642_R4</t>
  </si>
  <si>
    <t>Rozvaděče nn, rozvaděč nn jedno pole dle tech. spec. RZZ-A</t>
  </si>
  <si>
    <t>1897289002</t>
  </si>
  <si>
    <t>7494251012</t>
  </si>
  <si>
    <t>Montáž rozvaděčů skříňových oceloplechových IP40, prázdných jednostranného pole výška do 2 250 mm hloubka do 800 mm š 600-800 mm</t>
  </si>
  <si>
    <t>-941998905</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</si>
  <si>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</si>
  <si>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Poznámka k položce:_x000D_
Montáž RH-RZS, RZZ-A</t>
  </si>
  <si>
    <t>7496600200_R5</t>
  </si>
  <si>
    <t>Rozvaděče nn, sestava rozvaděče o třech polích záložního napájení 110/24V DC dle tech spec. RU</t>
  </si>
  <si>
    <t>1217127101</t>
  </si>
  <si>
    <t>Rozvaděče nn, sestava rozvaděče o třech polích GU1, GU2, GB1  záložního napájení 110/24V DC dle tech spec. RU</t>
  </si>
  <si>
    <t>610879586</t>
  </si>
  <si>
    <t>Poznámka k položce:_x000D_
Montáž GU1, GU2, GB1</t>
  </si>
  <si>
    <t>7494000918_R6</t>
  </si>
  <si>
    <t>Rozvaděče nn, rozvaděč nn jedno pole dle tech spec. PS-POZ</t>
  </si>
  <si>
    <t>-1487276964</t>
  </si>
  <si>
    <t>7494231020</t>
  </si>
  <si>
    <t>Přeložky rozvaděčů 1 kusu pole rozvaděče nn</t>
  </si>
  <si>
    <t>1527624469</t>
  </si>
  <si>
    <t>Přeložky rozvaděčů 1 kusu pole rozvaděče nn - demontáž, potřebné přemístění, montáž na novém místě, propojení, obnovení funkce, včetně nezbytně nutné opravy poškozených částí</t>
  </si>
  <si>
    <t>Poznámka k položce:_x000D_
Montáž pole ozn. PS-POZ</t>
  </si>
  <si>
    <t>7495500170_R7</t>
  </si>
  <si>
    <t>pronájem dočasné trafostanice po dobu výstavby, skelet stanice vč. rozvaděče 6kV, transformátoru 6/0,4kV, rozvaděčů nn, vč. revize,</t>
  </si>
  <si>
    <t>měsíc</t>
  </si>
  <si>
    <t>-25771907</t>
  </si>
  <si>
    <t>7495500000_R8</t>
  </si>
  <si>
    <t>převedení provozu na dočasnou trafostanici vč. přepojení kabelových rozvodů, napěťových zkoušek kabelů, revize …</t>
  </si>
  <si>
    <t>kpl</t>
  </si>
  <si>
    <t>1150098397</t>
  </si>
  <si>
    <t>7492756030</t>
  </si>
  <si>
    <t>Pomocné práce pro montáž kabelů vyhledání stávajících kabelů ( měření, sonda ) - v obvodu žel. stanice nebo na na trati včetně provedení sondy</t>
  </si>
  <si>
    <t>651665913</t>
  </si>
  <si>
    <t>7496700200</t>
  </si>
  <si>
    <t>DŘT, SKŘ, Elektrodispečink, DDTS DŘT a SKŘ skříně pro automatizaci Čidla Dveřní kontakt signalizační, kont.1/1 24V</t>
  </si>
  <si>
    <t>-1644688236</t>
  </si>
  <si>
    <t>7496755010</t>
  </si>
  <si>
    <t>Montáž SKŘ-DŘT, čidla dveřního kontaktu signalizačního</t>
  </si>
  <si>
    <t>1158974272</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</si>
  <si>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</si>
  <si>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7592500360_R10</t>
  </si>
  <si>
    <t>Diagnostická zařízení Převodník 4xRS422/RS485 na Ethernet NPORT 5430 - pro převod linek RS422 nebo RS485 periferních zařízení systému DMS na komunikaci Ethernet pro komunikaci těchto periferních zařízení se serverem LDS (HM0403299995430)</t>
  </si>
  <si>
    <t>1463290219</t>
  </si>
  <si>
    <t>Poznámka k položce:_x000D_
Pozn. = převodník Mbus/eth pro začlenění elektroměrů do syst. DDTS ŽDC</t>
  </si>
  <si>
    <t>7496700420_R11</t>
  </si>
  <si>
    <t>DŘT, SKŘ, Elektrodispečink, DDTS DŘT a SKŘ skříně pro automatizaci Ethernet sériová linka RS485/Mbus pro připojení elektroměrů do syst. DDTS ŽDC</t>
  </si>
  <si>
    <t>602234689</t>
  </si>
  <si>
    <t>DŘT, SKŘ, Elektrodispečink, DDTS DŘT a SKŘ skříně pro automatizaci Ethernet sériová linka,ethernet optika, seriová linka RS485/Mbus pro připojení elektroměrů do syst. DDTS ŽDC</t>
  </si>
  <si>
    <t>-1463256459</t>
  </si>
  <si>
    <t>Poznámka k položce:_x000D_
Jedná se o programové vybavení:_x000D_
1/ jednotky pro objekt TS - RZZ-A_x000D_
2/  jednotky pro objekt TS, RH-RZS_x000D_
3/ jednotky pro objekt TS, PS-POZ_x000D_
4/ jednotky pro objekt TS, GU1</t>
  </si>
  <si>
    <t>-1006355292</t>
  </si>
  <si>
    <t>Poznámka k položce:_x000D_
Pozn. = komunikační knihovny pro kom. s nadř. syst., IEC 60870-5-104</t>
  </si>
  <si>
    <t>32</t>
  </si>
  <si>
    <t>7496756075</t>
  </si>
  <si>
    <t>Montáž dálkové diagnostiky TS ŽDC doplnění/úprava aplikace integračního serveru</t>
  </si>
  <si>
    <t>1874461381</t>
  </si>
  <si>
    <t>Poznámka k položce:_x000D_
Pozn. = integrace převodníků/elektroměrů do DDTS ŽDC</t>
  </si>
  <si>
    <t>33</t>
  </si>
  <si>
    <t>7496756079</t>
  </si>
  <si>
    <t>Montáž dálkové diagnostiky TS ŽDC doplnění/úprava aplikace pro energetické klienty</t>
  </si>
  <si>
    <t>884272775</t>
  </si>
  <si>
    <t>34</t>
  </si>
  <si>
    <t>7492400240</t>
  </si>
  <si>
    <t>Kabely, vodiče - vn Kabely do 22kV včetně 10-AXEKVCEY 1x70/16 - 1x120/16 mm2,  kabel silový, stíněný</t>
  </si>
  <si>
    <t>61317017</t>
  </si>
  <si>
    <t>35</t>
  </si>
  <si>
    <t>7492451010</t>
  </si>
  <si>
    <t>Montáž kabelů vn jednožílových do 120 mm2 - uložení kabelu (do země, chráničky, na rošty, na TV apod.)</t>
  </si>
  <si>
    <t>-803232552</t>
  </si>
  <si>
    <t>36</t>
  </si>
  <si>
    <t>7492700780</t>
  </si>
  <si>
    <t>Ukončení vodičů a kabelů VN Kabelové koncovky pro plastové kabely nad 6kV Vnitřní  pro jednožílové kabely s plastovou izolací, 10-35kV, 70 - 150 mm2</t>
  </si>
  <si>
    <t>2068918444</t>
  </si>
  <si>
    <t>37</t>
  </si>
  <si>
    <t>7492453010</t>
  </si>
  <si>
    <t>Montáž koncovek kabelů vn jednožílových do 120 mm2 - včetně odizolování pláště a izolace žil kabelu, ukončení žil a stínění (oko)</t>
  </si>
  <si>
    <t>1063457113</t>
  </si>
  <si>
    <t>38</t>
  </si>
  <si>
    <t>7492400110</t>
  </si>
  <si>
    <t>Kabely, vodiče - vn Kabely do 6kV včetně - izolace PVC 6-AYKCY 3x35,3x50 mm2, kabel silový, stíněný</t>
  </si>
  <si>
    <t>1429773801</t>
  </si>
  <si>
    <t>39</t>
  </si>
  <si>
    <t>7492451030</t>
  </si>
  <si>
    <t>Montáž kabelů vn třížílových do 120 mm2 - uložení kabelu (do země, chráničky, na rošty, na TV apod.)</t>
  </si>
  <si>
    <t>59851216</t>
  </si>
  <si>
    <t>40</t>
  </si>
  <si>
    <t>7492700740</t>
  </si>
  <si>
    <t>Ukončení vodičů a kabelů VN Kabelové koncovky pro plastové a pryžové kabely do 6kV Venkovní pro třížílové kabely s plastovou izolací pro 6kV, do 50 mm2</t>
  </si>
  <si>
    <t>1227200295</t>
  </si>
  <si>
    <t>41</t>
  </si>
  <si>
    <t>7492453030</t>
  </si>
  <si>
    <t>Montáž koncovek kabelů vn třížílových do 120 mm2 - včetně odizolování pláště a izolace žil kabelu, ukončení žil a stínění (oko)</t>
  </si>
  <si>
    <t>2091347931</t>
  </si>
  <si>
    <t>42</t>
  </si>
  <si>
    <t>7492501840</t>
  </si>
  <si>
    <t>Kabely, vodiče, šňůry Cu - nn Kabel silový 4 a 5-žílový Cu, plastová izolace CYKY 3J50+35 (3Bx50+35)</t>
  </si>
  <si>
    <t>-732206181</t>
  </si>
  <si>
    <t>43</t>
  </si>
  <si>
    <t>7492501901</t>
  </si>
  <si>
    <t>Kabely, vodiče, šňůry Cu - nn Kabel silový 4 a 5-žílový Cu, plastová izolace CYKY 4J35 (4Bx35)</t>
  </si>
  <si>
    <t>-862733981</t>
  </si>
  <si>
    <t>44</t>
  </si>
  <si>
    <t>7492501880_R9</t>
  </si>
  <si>
    <t>Kabely, vodiče, šňůry Cu - nn Kabel silový 4 a 5-žílový Cu, plastová izolace CYKY O 4x16</t>
  </si>
  <si>
    <t>1290717458</t>
  </si>
  <si>
    <t>45</t>
  </si>
  <si>
    <t>7492501930</t>
  </si>
  <si>
    <t>Kabely, vodiče, šňůry Cu - nn Kabel silový 4 a 5-žílový Cu, plastová izolace CYKY 4J6 (4Bx6)</t>
  </si>
  <si>
    <t>-1793832118</t>
  </si>
  <si>
    <t>46</t>
  </si>
  <si>
    <t>7492502020</t>
  </si>
  <si>
    <t>Kabely, vodiče, šňůry Cu - nn Kabel silový 4 a 5-žílový Cu, plastová izolace CYKY 5J4 (5Cx4)</t>
  </si>
  <si>
    <t>-635057075</t>
  </si>
  <si>
    <t>47</t>
  </si>
  <si>
    <t>7492501770</t>
  </si>
  <si>
    <t>Kabely, vodiče, šňůry Cu - nn Kabel silový 2 a 3-žílový Cu, plastová izolace CYKY 3J2,5  (3Cx 2,5)</t>
  </si>
  <si>
    <t>1598436984</t>
  </si>
  <si>
    <t>48</t>
  </si>
  <si>
    <t>7492501760</t>
  </si>
  <si>
    <t>Kabely, vodiče, šňůry Cu - nn Kabel silový 2 a 3-žílový Cu, plastová izolace CYKY 3J1,5  (3Cx 1,5)</t>
  </si>
  <si>
    <t>-360150545</t>
  </si>
  <si>
    <t>49</t>
  </si>
  <si>
    <t>7492554014</t>
  </si>
  <si>
    <t>Montáž kabelů 4- a 5-žílových Cu do 50 mm2 - uložení do země, chráničky, na rošty, pod omítku apod.</t>
  </si>
  <si>
    <t>1909647823</t>
  </si>
  <si>
    <t>50</t>
  </si>
  <si>
    <t>7492554010</t>
  </si>
  <si>
    <t>Montáž kabelů 4- a 5-žílových Cu do 16 mm2 - uložení do země, chráničky, na rošty, pod omítku apod.</t>
  </si>
  <si>
    <t>312257266</t>
  </si>
  <si>
    <t>51</t>
  </si>
  <si>
    <t>7492500370</t>
  </si>
  <si>
    <t>Kabely, vodiče, šňůry Cu - nn Vodič jednožílový Cu, plastová izolace H07V-U 6 zž (CY)</t>
  </si>
  <si>
    <t>-1408658591</t>
  </si>
  <si>
    <t>52</t>
  </si>
  <si>
    <t>7492551010</t>
  </si>
  <si>
    <t>Montáž vodičů jednožílových Cu do 16 mm2 - uložení na rošty, pod omítku, do rozvaděče apod.</t>
  </si>
  <si>
    <t>-1041707734</t>
  </si>
  <si>
    <t>53</t>
  </si>
  <si>
    <t>7499700480</t>
  </si>
  <si>
    <t>Kabely trakčního vedení, Různé TV Betonový  žlab TK 1-neasfalt.</t>
  </si>
  <si>
    <t>1578729881</t>
  </si>
  <si>
    <t>54</t>
  </si>
  <si>
    <t>7593405280</t>
  </si>
  <si>
    <t>Montáž žlabu betonového plnostěnný TK1 vč. víka</t>
  </si>
  <si>
    <t>-675942817</t>
  </si>
  <si>
    <t>55</t>
  </si>
  <si>
    <t>7491100220</t>
  </si>
  <si>
    <t>Trubková vedení Ohebné elektroinstalační trubky KOPOFLEX  90 rudá</t>
  </si>
  <si>
    <t>-2042730429</t>
  </si>
  <si>
    <t>56</t>
  </si>
  <si>
    <t>7491151010</t>
  </si>
  <si>
    <t>Montáž trubek ohebných elektroinstalačních hladkých z PVC uložených volně nebo pod omítkou průměru do 50 mm</t>
  </si>
  <si>
    <t>-1520719940</t>
  </si>
  <si>
    <t>Montáž trubek ohebných elektroinstalačních hladkých z PVC uložených volně nebo pod omítkou průměru do 50 mm - včetně naznačení trasy, rozměření, řezání trubek, kladení, osazení, zajištění a upevnění</t>
  </si>
  <si>
    <t>57</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</si>
  <si>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</si>
  <si>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t>
  </si>
  <si>
    <t>-1182894063</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</si>
  <si>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</si>
  <si>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58</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</si>
  <si>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</si>
  <si>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t>
  </si>
  <si>
    <t>1320892381</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</si>
  <si>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</si>
  <si>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59</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</si>
  <si>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</si>
  <si>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t>
  </si>
  <si>
    <t>-817292736</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</si>
  <si>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</si>
  <si>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60</t>
  </si>
  <si>
    <t>7491201600</t>
  </si>
  <si>
    <t>Elektroinstalační materiál Spínací přístroje instalační Spínač PRAKTIK 3553-01929 B</t>
  </si>
  <si>
    <t>-1411347575</t>
  </si>
  <si>
    <t>61</t>
  </si>
  <si>
    <t>7491201670</t>
  </si>
  <si>
    <t>Elektroinstalační materiál Spínací přístroje instalační Spínač PRAKTIK 3553-05929 B</t>
  </si>
  <si>
    <t>-168723760</t>
  </si>
  <si>
    <t>62</t>
  </si>
  <si>
    <t>7491253010</t>
  </si>
  <si>
    <t>Montáž přístrojů spínacích instalačních kolébkových velkoplošných vypínačů jednopolových řaz.1, 250 V/10 A, IP20 vč.ovl.krytu a rámečku - včetně zapojení a osazení</t>
  </si>
  <si>
    <t>-1075010996</t>
  </si>
  <si>
    <t>63</t>
  </si>
  <si>
    <t>7491206700</t>
  </si>
  <si>
    <t>Elektroinstalační materiál Elektrické přímotopy Panel ECOFLEX 2000W ET 20</t>
  </si>
  <si>
    <t>1459584133</t>
  </si>
  <si>
    <t>7491256010</t>
  </si>
  <si>
    <t>Montáž elektrických přímotopů konvektorů přímotopných s termostatem do 3000 W - včetně zapojení a osazení</t>
  </si>
  <si>
    <t>-1432153059</t>
  </si>
  <si>
    <t>65</t>
  </si>
  <si>
    <t>7493101990_R12</t>
  </si>
  <si>
    <t>Vnitřní osvětlení Svítidla pro montáž na strop nebo stěnu Svítidlo do 100W IP44 s mřížkou</t>
  </si>
  <si>
    <t>1989268542</t>
  </si>
  <si>
    <t>66</t>
  </si>
  <si>
    <t>7493102540_R13</t>
  </si>
  <si>
    <t>Venkovní osvětlení Příslušenství žárovka 75W, 110V DC, E27</t>
  </si>
  <si>
    <t>-163687695</t>
  </si>
  <si>
    <t>67</t>
  </si>
  <si>
    <t>7491555010</t>
  </si>
  <si>
    <t>Montáž svítidel základních instalačních žárovkových nástěnných stropních do 200 W, IP20 - včetně zapojení a osazení, včetně montáže žárovky</t>
  </si>
  <si>
    <t>-1461130364</t>
  </si>
  <si>
    <t>68</t>
  </si>
  <si>
    <t>7493101990_R14</t>
  </si>
  <si>
    <t>Vnitřní osvětlení Svítidla pro montáž na strop nebo stěnu Svítidlo do 100W IP44 zářivkové/LED</t>
  </si>
  <si>
    <t>1018564313</t>
  </si>
  <si>
    <t>69</t>
  </si>
  <si>
    <t>7491555020</t>
  </si>
  <si>
    <t>Montáž svítidel základních instalačních zářivkových s krytem s 1 zdrojem 1x36 W nebo 1x58 W, IP20 - včetně zapojení a osazení, s klasickým nebo elektronickým předřadníkem, včetně montáže zářivky</t>
  </si>
  <si>
    <t>1536610616</t>
  </si>
  <si>
    <t>70</t>
  </si>
  <si>
    <t>7491201550</t>
  </si>
  <si>
    <t>Elektroinstalační materiál Elektroinstalační krabice a rozvodky Bez zapojení Krabicová rozvodka 6455-11, acidur, IP67 5P</t>
  </si>
  <si>
    <t>2125317836</t>
  </si>
  <si>
    <t>71</t>
  </si>
  <si>
    <t>7491252020</t>
  </si>
  <si>
    <t>Montáž krabic elektroinstalačních, rozvodek - bez zapojení krabice odbočné s víčkem a svorkovnicí - včetně zhotovení otvoru</t>
  </si>
  <si>
    <t>1306902275</t>
  </si>
  <si>
    <t>72</t>
  </si>
  <si>
    <t>7494004748_R15</t>
  </si>
  <si>
    <t>Ostatní přístroje - ventilátor axiální venkovní např. HXBR/4-250, IP44, axiální ventilátor např. se žaluziovou klapkou typu PER</t>
  </si>
  <si>
    <t>-1908067871</t>
  </si>
  <si>
    <t>73</t>
  </si>
  <si>
    <t>7494254010</t>
  </si>
  <si>
    <t>Montáž střešního rozvaděčového ventilátoru včetně úpravy přírub a zapojení</t>
  </si>
  <si>
    <t>-101438137</t>
  </si>
  <si>
    <t>74</t>
  </si>
  <si>
    <t>7491204830</t>
  </si>
  <si>
    <t>Elektroinstalační materiál Zásuvky instalační Zásuvka PRAKTIK 5518-2929 B</t>
  </si>
  <si>
    <t>-746661392</t>
  </si>
  <si>
    <t>75</t>
  </si>
  <si>
    <t>7491205700</t>
  </si>
  <si>
    <t>Elektroinstalační materiál Zásuvky instalační Zásuvka3 fázová 400V/32A montáž do rozváděče, 5 pólová</t>
  </si>
  <si>
    <t>1690684022</t>
  </si>
  <si>
    <t>Poznámka k položce:_x000D_
Pozn. = zásuvka pro instalaci na povrch</t>
  </si>
  <si>
    <t>76</t>
  </si>
  <si>
    <t>7491254010</t>
  </si>
  <si>
    <t>Montáž zásuvek instalačních domovních 10/16 A, 250 V, IP20 bez přepěťové ochrany nebo se zabudovanou přepěťovou ochranou jednoduchých nebo dvojitých - včetně zapojení a osazení</t>
  </si>
  <si>
    <t>-862758813</t>
  </si>
  <si>
    <t>77</t>
  </si>
  <si>
    <t>7491206820_R16</t>
  </si>
  <si>
    <t>Elektroinstalační materiál Elektrické přímotopy Hygrostat - např. Eberle HYG-E 7001, 10 až 35 °C v barvě bílé</t>
  </si>
  <si>
    <t>-629746647</t>
  </si>
  <si>
    <t>78</t>
  </si>
  <si>
    <t>7591915090</t>
  </si>
  <si>
    <t>Montáž prostorového termostatu - zahrnuje umístění a připojení k rozvodům nn</t>
  </si>
  <si>
    <t>1656378848</t>
  </si>
  <si>
    <t>79</t>
  </si>
  <si>
    <t>7491200200</t>
  </si>
  <si>
    <t>Elektroinstalační materiál Elektroinstalační lišty a kabelové žlaby Lišta LV 24x22 vkládací bílá 2m</t>
  </si>
  <si>
    <t>459799003</t>
  </si>
  <si>
    <t>80</t>
  </si>
  <si>
    <t>7491200190</t>
  </si>
  <si>
    <t>Elektroinstalační materiál, ocelové konstrukce, uzemnění Elektroinstalační materiál Elektroinstalační lišty a kabelové žlaby Lišta LV 40x15 vkládací bílá 2m</t>
  </si>
  <si>
    <t>1042638895</t>
  </si>
  <si>
    <t>81</t>
  </si>
  <si>
    <t>Elektroinstalační materiál Elektroinstalační lišty a kabelové žlaby Lišta LV 40x15 vkládací bílá 2m</t>
  </si>
  <si>
    <t>668848730</t>
  </si>
  <si>
    <t>82</t>
  </si>
  <si>
    <t>-1739986029</t>
  </si>
  <si>
    <t>83</t>
  </si>
  <si>
    <t>7491600180</t>
  </si>
  <si>
    <t>Uzemnění Vnější Uzemňovací vedení v zemi, páskem FeZn do 120 mm2</t>
  </si>
  <si>
    <t>2029368545</t>
  </si>
  <si>
    <t>84</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</si>
  <si>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</si>
  <si>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</si>
  <si>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645478174</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</si>
  <si>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</si>
  <si>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85</t>
  </si>
  <si>
    <t>7491600020</t>
  </si>
  <si>
    <t>Uzemnění Vnitřní Uzemňovací vedení na povrchu, páskem FeZn do 120 mm2</t>
  </si>
  <si>
    <t>1187393849</t>
  </si>
  <si>
    <t>86</t>
  </si>
  <si>
    <t>7491651010</t>
  </si>
  <si>
    <t>Montáž vnitřního uzemnění uzemňovacích vodičů pevně na povrchu z pozinkované oceli (FeZn) do 120 mm2 - včetně upevnění, propojení a připojení pomocí svorek (chráničky, na rošty apod.)</t>
  </si>
  <si>
    <t>-1069459225</t>
  </si>
  <si>
    <t>87</t>
  </si>
  <si>
    <t>7491600260</t>
  </si>
  <si>
    <t>Uzemnění Vnější Tyč ZT 1,5t T-profil zemnící</t>
  </si>
  <si>
    <t>-1714112520</t>
  </si>
  <si>
    <t>88</t>
  </si>
  <si>
    <t>7491652040</t>
  </si>
  <si>
    <t>Montáž vnějšího uzemnění zemnící tyče z pozinkované oceli (FeZn), délky do 2 m - zemnící tyče (horní konec tyče min. 80 cm pod povrchem) včetně připojení tyče k pásku</t>
  </si>
  <si>
    <t>1712256387</t>
  </si>
  <si>
    <t>89</t>
  </si>
  <si>
    <t>7491652084</t>
  </si>
  <si>
    <t>Montáž vnějšího uzemnění ostatní práce spoj uzemňovacích vodičů svařováním vč. zaizolování - včetně přípravy a svařování vč. zaizolování spoje</t>
  </si>
  <si>
    <t>1473706407</t>
  </si>
  <si>
    <t>90</t>
  </si>
  <si>
    <t>7491601710</t>
  </si>
  <si>
    <t>Uzemnění Hromosvodné vedení Svorka SZa zkušební   (SZm)</t>
  </si>
  <si>
    <t>-1636003500</t>
  </si>
  <si>
    <t>91</t>
  </si>
  <si>
    <t>7491601280_R17</t>
  </si>
  <si>
    <t>Uzemnění Hromosvodné vedení Podpěra PV 42 pro FeZn</t>
  </si>
  <si>
    <t>882297560</t>
  </si>
  <si>
    <t>92</t>
  </si>
  <si>
    <t>7491651044</t>
  </si>
  <si>
    <t>Montáž vnitřního uzemnění ostatní svorka zkušební, spojovací, odbočná a upevňovací</t>
  </si>
  <si>
    <t>842049462</t>
  </si>
  <si>
    <t>93</t>
  </si>
  <si>
    <t>7499100370</t>
  </si>
  <si>
    <t>Ochranné prostředky a pracovní pomůcky Ostatní ochranné pomůcky Pojistkové kleště</t>
  </si>
  <si>
    <t>1940483565</t>
  </si>
  <si>
    <t>94</t>
  </si>
  <si>
    <t>7499100340</t>
  </si>
  <si>
    <t>Ochranné prostředky a pracovní pomůcky Ostatní ochranné pomůcky Záchranný hak dle ČSN 35 9701</t>
  </si>
  <si>
    <t>-1117815502</t>
  </si>
  <si>
    <t>95</t>
  </si>
  <si>
    <t>7499100350</t>
  </si>
  <si>
    <t>Ochranné prostředky a pracovní pomůcky Ostatní ochranné pomůcky Zkratovací souprava 3f 40,5kV/15kA</t>
  </si>
  <si>
    <t>1627441457</t>
  </si>
  <si>
    <t>96</t>
  </si>
  <si>
    <t>7499100380</t>
  </si>
  <si>
    <t>Ochranné prostředky a pracovní pomůcky Ostatní ochranné pomůcky Dielektrické rukavice</t>
  </si>
  <si>
    <t>-470541882</t>
  </si>
  <si>
    <t>97</t>
  </si>
  <si>
    <t>7499100390</t>
  </si>
  <si>
    <t>Ochranné prostředky a pracovní pomůcky Ostatní ochranné pomůcky Dielektrická obuv</t>
  </si>
  <si>
    <t>63876633</t>
  </si>
  <si>
    <t>98</t>
  </si>
  <si>
    <t>7499100080</t>
  </si>
  <si>
    <t>Ochranné prostředky a pracovní pomůcky Zkoušečky napětí VN, 7,2kV</t>
  </si>
  <si>
    <t>-871458235</t>
  </si>
  <si>
    <t>99</t>
  </si>
  <si>
    <t>7499100420</t>
  </si>
  <si>
    <t>Ochranné prostředky a pracovní pomůcky Ostatní ochranné pomůcky Dielektrický koberec šíře 1300 mm</t>
  </si>
  <si>
    <t>1258168492</t>
  </si>
  <si>
    <t>100</t>
  </si>
  <si>
    <t>7499100470</t>
  </si>
  <si>
    <t>Ochranné prostředky a pracovní pomůcky Ostatní ochranné pomůcky Držák nástěnný pro ochranné pomůcky</t>
  </si>
  <si>
    <t>-12762244</t>
  </si>
  <si>
    <t>101</t>
  </si>
  <si>
    <t>7590195040</t>
  </si>
  <si>
    <t>Položení koberce dielektrického - uříznutí dielektrické podlahoviny na míru a připevnění pod dřevěné lišty. Bez dodání dielektrické podlahoviny</t>
  </si>
  <si>
    <t>m2</t>
  </si>
  <si>
    <t>-1499576287</t>
  </si>
  <si>
    <t>102</t>
  </si>
  <si>
    <t>7491510120</t>
  </si>
  <si>
    <t>Protipožární a kabelové ucpávky Kabelové ucpávky Vodovzdorná</t>
  </si>
  <si>
    <t>-318564758</t>
  </si>
  <si>
    <t>103</t>
  </si>
  <si>
    <t>7491552020</t>
  </si>
  <si>
    <t>Montáž protipožárních ucpávek a tmelů protipožární ucpávka kabelového prostupu, průměru do 110 mm, do EI 90 min, oprava stávajících ucpávek porušených výstavbou</t>
  </si>
  <si>
    <t>-94461409</t>
  </si>
  <si>
    <t>104</t>
  </si>
  <si>
    <t>7498352010</t>
  </si>
  <si>
    <t>Vydání příkazu "B" jednoduché pracoviště</t>
  </si>
  <si>
    <t>-1587027710</t>
  </si>
  <si>
    <t>105</t>
  </si>
  <si>
    <t>1320020002R</t>
  </si>
  <si>
    <t>Výkop kabelové trasy mechanizací š 35 cm, hl 40 cm v hornině tř. 4</t>
  </si>
  <si>
    <t>-212033519</t>
  </si>
  <si>
    <t>106</t>
  </si>
  <si>
    <t>1320030002R</t>
  </si>
  <si>
    <t>Zához kabelové trasy mechanizací š 35 cm, hl 40 cm v hornině tř. 4</t>
  </si>
  <si>
    <t>-792576147</t>
  </si>
  <si>
    <t>107</t>
  </si>
  <si>
    <t>1320020032R</t>
  </si>
  <si>
    <t>Výkop kabelové trasy mechanizací š 35 cm, hl 70 cm v hornině tř. 4</t>
  </si>
  <si>
    <t>-973073738</t>
  </si>
  <si>
    <t>108</t>
  </si>
  <si>
    <t>1320030032R</t>
  </si>
  <si>
    <t>Zához kabelové trasy mechanizací š 35 cm, hl 70 cm v hornině tř. 4</t>
  </si>
  <si>
    <t>1941894514</t>
  </si>
  <si>
    <t>109</t>
  </si>
  <si>
    <t>1320020152R</t>
  </si>
  <si>
    <t>Výkop kabelové trasy mechanizací š 50 cm, hl 100 cm v hornině tř. 4</t>
  </si>
  <si>
    <t>1894882081</t>
  </si>
  <si>
    <t>110</t>
  </si>
  <si>
    <t>1320030152R</t>
  </si>
  <si>
    <t>Zához kabelové trasy mechanizací š 50 cm, hl 100 cm v hornině tř. 4</t>
  </si>
  <si>
    <t>-59010347</t>
  </si>
  <si>
    <t>111</t>
  </si>
  <si>
    <t>131201101</t>
  </si>
  <si>
    <t>Hloubení jam nezapažených v hornině tř. 3 objemu do 100 m3</t>
  </si>
  <si>
    <t>m3</t>
  </si>
  <si>
    <t>-732767484</t>
  </si>
  <si>
    <t>112</t>
  </si>
  <si>
    <t>9901000700</t>
  </si>
  <si>
    <t>Doprava dodávek zhotovitele, dodávek objednatele nebo výzisku mechanizací o nosnosti do 3,5 t do 100 km</t>
  </si>
  <si>
    <t>1449200449</t>
  </si>
  <si>
    <t>113</t>
  </si>
  <si>
    <t>9902900100</t>
  </si>
  <si>
    <t xml:space="preserve">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t>
  </si>
  <si>
    <t>t</t>
  </si>
  <si>
    <t>-714543715</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</si>
  <si>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</si>
  <si>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114</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</si>
  <si>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</si>
  <si>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t>
  </si>
  <si>
    <t>1420636266</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</si>
  <si>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</si>
  <si>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115</t>
  </si>
  <si>
    <t>9909000100</t>
  </si>
  <si>
    <t>Poplatek za uložení suti nebo hmot na oficiální skládku Poznámka: V cenách jsou započteny náklady na uložení stavebního odpadu na oficiální skládku.</t>
  </si>
  <si>
    <t>-2053423999</t>
  </si>
  <si>
    <t>Zemní práce</t>
  </si>
  <si>
    <t>116</t>
  </si>
  <si>
    <t>7592700655</t>
  </si>
  <si>
    <t>Upozorňovadla, značky Návěsti označující místo na trati Fólie výstražná červená š34cm  (HM0673909992034)</t>
  </si>
  <si>
    <t>-162996045</t>
  </si>
  <si>
    <t>117</t>
  </si>
  <si>
    <t>1320010031-R</t>
  </si>
  <si>
    <t>Pokládka výstražné folie ve stávající kabelové trase</t>
  </si>
  <si>
    <t>1793336794</t>
  </si>
  <si>
    <t>118</t>
  </si>
  <si>
    <t>7494271015</t>
  </si>
  <si>
    <t>Demontáž rozvaděčů 1 kusu pole nn</t>
  </si>
  <si>
    <t>3613259</t>
  </si>
  <si>
    <t>Demontáž rozvaděčů 1 kusu pole nn - včetně demontáže přívodních, vývodových kabelů, rámu apod., včetně nakládky rozvaděče na určený prostředek</t>
  </si>
  <si>
    <t>119</t>
  </si>
  <si>
    <t>7495071015</t>
  </si>
  <si>
    <t>Demontáže technologických zařízení pole (skříně) rozvaděče do Un 38,5 kV včetně jeho náplně</t>
  </si>
  <si>
    <t>-1823454626</t>
  </si>
  <si>
    <t>Demontáže technologických zařízení pole (skříně) rozvaděče do Un 38,5 kV včetně jeho náplně - demontáž přívodního a vývodního vedení</t>
  </si>
  <si>
    <t>120</t>
  </si>
  <si>
    <t>7495471020</t>
  </si>
  <si>
    <t>Demontáže transformátorů třífázových vn/nn do 160 kVA</t>
  </si>
  <si>
    <t>-436552269</t>
  </si>
  <si>
    <t>Demontáže transformátorů třífázových vn/nn do 160 kVA - demontáž přívodního a vývodního vedení</t>
  </si>
  <si>
    <t>121</t>
  </si>
  <si>
    <t>7592307034</t>
  </si>
  <si>
    <t>Demontáž transformátoru oddělovacího přes 25 kVA</t>
  </si>
  <si>
    <t>1219764167</t>
  </si>
  <si>
    <t>122</t>
  </si>
  <si>
    <t>7491271010</t>
  </si>
  <si>
    <t>Demontáže elektroinstalace stávající elektroinstalace - kabely, svítidla, vypínače, zásuvky, krabice apod.</t>
  </si>
  <si>
    <t>1934862723</t>
  </si>
  <si>
    <t>123</t>
  </si>
  <si>
    <t>7491371010</t>
  </si>
  <si>
    <t>Demontáže elektroinstalace ocelové nosné konstrukce</t>
  </si>
  <si>
    <t>kg</t>
  </si>
  <si>
    <t>1711607422</t>
  </si>
  <si>
    <t>124</t>
  </si>
  <si>
    <t>7491471010</t>
  </si>
  <si>
    <t>Demontáže elektroinstalace stávajících roštů nebo žlabů včetně kabelů, výložníků a stojin</t>
  </si>
  <si>
    <t>2018026002</t>
  </si>
  <si>
    <t>Demontáže elektroinstalace stávajících roštů nebo žlabů včetně kabelů, výložníků a stojin - včetně kabelových vedení umístěných na roštu</t>
  </si>
  <si>
    <t>125</t>
  </si>
  <si>
    <t>7491671010</t>
  </si>
  <si>
    <t>Demontáž stávajícího uzemnění vnitřního</t>
  </si>
  <si>
    <t>-1003820686</t>
  </si>
  <si>
    <t>Demontáž stávajícího uzemnění vnitřního - pásku, vodičů, podpěr, svorek apod.</t>
  </si>
  <si>
    <t>126</t>
  </si>
  <si>
    <t>7492471010</t>
  </si>
  <si>
    <t>Demontáže kabelových vedení nn</t>
  </si>
  <si>
    <t>1208314559</t>
  </si>
  <si>
    <t>Demontáže kabelových vedení nn - demontáž ze zemní kynety, roštu, rozvaděče, trubky, chráničky apod.</t>
  </si>
  <si>
    <t>127</t>
  </si>
  <si>
    <t>7499151010</t>
  </si>
  <si>
    <t>Dokončovací práce na elektrickém zařízení - uvádění zařízení do provozu, drobné montážní práce v rozvaděčích, koordinaci se zhotoviteli souvisejících zařízení apod.</t>
  </si>
  <si>
    <t>hod</t>
  </si>
  <si>
    <t>225433557</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</si>
  <si>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</si>
  <si>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t>
  </si>
  <si>
    <t>1570785811</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</si>
  <si>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</si>
  <si>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129</t>
  </si>
  <si>
    <t>7499151030</t>
  </si>
  <si>
    <t>Dokončovací práce zkušební provoz - včetně prokázání technických a kvalitativních parametrů zařízení</t>
  </si>
  <si>
    <t>-2094399227</t>
  </si>
  <si>
    <t>130</t>
  </si>
  <si>
    <t>7499151050</t>
  </si>
  <si>
    <t>Dokončovací práce manipulace na zařízeních prováděné provozovatelem - manipulace nutné pro další práce zhotovitele na technologickém souboru</t>
  </si>
  <si>
    <t>-1890833304</t>
  </si>
  <si>
    <t>131</t>
  </si>
  <si>
    <t>7498451010</t>
  </si>
  <si>
    <t>Měření zemničů zemních odporů - zemniče prvního nebo samostatného - včetně vyhotovení protokolu</t>
  </si>
  <si>
    <t>-1760761037</t>
  </si>
  <si>
    <t>132</t>
  </si>
  <si>
    <t>7498154020</t>
  </si>
  <si>
    <t>Měření intenzity osvětlení vnitřních prostor (orientační měření)</t>
  </si>
  <si>
    <t>-819579306</t>
  </si>
  <si>
    <t>Měření intenzity osvětlení vnitřních prostor (orientační měření) - měření intenzity umělého osvětlení v rozsahu tohoto SO dle ČSN EN 12464-1/2 včetně vyhotovení protokolu</t>
  </si>
  <si>
    <t>133</t>
  </si>
  <si>
    <t>7498556025</t>
  </si>
  <si>
    <t>Diagnostika kovových zařízení v zemi</t>
  </si>
  <si>
    <t>1953292204</t>
  </si>
  <si>
    <t>Diagnostika kovových zařízení v zemi - provádí se na základě TKP 25 A - Protikorozní ochrana úložných zařízení a konstrukcí dle příslušnýcjh korozních ČSN 03 83. Měrnou jednotkou 1 kus měřícího bodu</t>
  </si>
  <si>
    <t>134</t>
  </si>
  <si>
    <t>7499151040</t>
  </si>
  <si>
    <t>Dokončovací práce zaškolení obsluhy</t>
  </si>
  <si>
    <t>406411632</t>
  </si>
  <si>
    <t>Dokončovací práce zaškolení obsluhy - seznámení obsluhy s funkcemi zařízení včetně odevzdání dokumentace skutečného provedení</t>
  </si>
  <si>
    <t>135</t>
  </si>
  <si>
    <t>7498456020</t>
  </si>
  <si>
    <t>Zkoušky vodičů a kabelů vn provoz měřícího vozu po dobu zkoušek vn kabelů - pro 1 kus/žílu/vn kabelu - provoz měřícího vozu po dobu zkoušek</t>
  </si>
  <si>
    <t>849356015</t>
  </si>
  <si>
    <t>136</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</si>
  <si>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</si>
  <si>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t>
  </si>
  <si>
    <t>-251776493</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</si>
  <si>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</si>
  <si>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137</t>
  </si>
  <si>
    <t>7498150525</t>
  </si>
  <si>
    <t>Vyhotovení výchozí revizní zprávy příplatek za každých dalších i započatých 500 000 Kč přes 1 000 000 Kč</t>
  </si>
  <si>
    <t>-1540568948</t>
  </si>
  <si>
    <t>138</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</si>
  <si>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</si>
  <si>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t>
  </si>
  <si>
    <t>1791643866</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</si>
  <si>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</si>
  <si>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139</t>
  </si>
  <si>
    <t>7498151025</t>
  </si>
  <si>
    <t>Provedení technické prohlídky a zkoušky na silnoproudém zařízení, zařízení TV, zařízení NS, transformoven, EPZ příplatek za každých dalších i započatých 500 000 Kč přes 1 000 000 Kč</t>
  </si>
  <si>
    <t>1120850637</t>
  </si>
  <si>
    <t>140</t>
  </si>
  <si>
    <t>Vydání průkazu způsobilosti pro funkční celek, provizorní stav - vyhotovení dokladu o silnoproudých zařízeních a vydání průkazu způsobilosti</t>
  </si>
  <si>
    <t>634050581</t>
  </si>
  <si>
    <t>SO 1-31 - Stavební úpravy</t>
  </si>
  <si>
    <t xml:space="preserve">    3 - Svislé a kompletní konstrukce</t>
  </si>
  <si>
    <t xml:space="preserve">    6 - Úpravy povrchů, podlahy a osazování výplní</t>
  </si>
  <si>
    <t xml:space="preserve">    8 - Trubní vedení</t>
  </si>
  <si>
    <t xml:space="preserve">    997 - Přesun sutě</t>
  </si>
  <si>
    <t xml:space="preserve">    998 - Přesun hmot</t>
  </si>
  <si>
    <t>M - Práce a dodávky M</t>
  </si>
  <si>
    <t xml:space="preserve">    46-M - Zemní práce při extr.mont.pracích</t>
  </si>
  <si>
    <t>HZS - Hodinové zúčtovací sazby</t>
  </si>
  <si>
    <t>784121001</t>
  </si>
  <si>
    <t>Oškrabání malby v místnostech výšky do 3,80 m</t>
  </si>
  <si>
    <t>1398136191</t>
  </si>
  <si>
    <t>784211111</t>
  </si>
  <si>
    <t>Malby z malířských směsí otěruvzdorných za mokra dvojnásobné, bílé za mokra otěruvzdorné velmi dobře v místnostech výšky do 3,80 m</t>
  </si>
  <si>
    <t>-1343536075</t>
  </si>
  <si>
    <t>611325412</t>
  </si>
  <si>
    <t>Oprava vápenocementové nebo vápenné omítky vnitřních ploch hladké, tloušťky do 20 mm stropů, v rozsahu opravované plochy přes 10 do 30%</t>
  </si>
  <si>
    <t>95976287</t>
  </si>
  <si>
    <t>783801201</t>
  </si>
  <si>
    <t>Příprava podkladu omítek před provedením nátěru obroušení</t>
  </si>
  <si>
    <t>1163660464</t>
  </si>
  <si>
    <t>783801501</t>
  </si>
  <si>
    <t>Příprava podkladu omítek před provedením nátěru omytí</t>
  </si>
  <si>
    <t>740054447</t>
  </si>
  <si>
    <t>342241162</t>
  </si>
  <si>
    <t>Příčky nebo přizdívky jednoduché z cihel nebo příčkovek pálených na maltu MVC nebo MC plných P 7,5 až P 15 dl. 290 mm (290x140x65 mm)</t>
  </si>
  <si>
    <t>1814779033</t>
  </si>
  <si>
    <t>59321931_R1</t>
  </si>
  <si>
    <t>Překlad betonový nosný, nad dveřní otvory, 1200x250x100</t>
  </si>
  <si>
    <t>-553806478</t>
  </si>
  <si>
    <t>překlad pórobetonový nosný š 125mm dl 1200mm</t>
  </si>
  <si>
    <t>632451131</t>
  </si>
  <si>
    <t>Vyrovnávací cementový potěr tl do 20 mm ze suchých směsí provedený v ploše</t>
  </si>
  <si>
    <t>-742562973</t>
  </si>
  <si>
    <t>633811111</t>
  </si>
  <si>
    <t>Broušení nerovností betonových podlah do 2 mm - stržení šlemu</t>
  </si>
  <si>
    <t>710909012</t>
  </si>
  <si>
    <t>Pol23</t>
  </si>
  <si>
    <t>zřízení betonových podlah, litých podlah, včetně výztuže</t>
  </si>
  <si>
    <t>-1538792173</t>
  </si>
  <si>
    <t>766661841</t>
  </si>
  <si>
    <t>Demontáž dveřních konstrukcí kování klapačky dveřních křídel</t>
  </si>
  <si>
    <t>1816300889</t>
  </si>
  <si>
    <t>766661842</t>
  </si>
  <si>
    <t>Demontáž dveřních konstrukcí kování profilovaných lišt ze stávající zárubně</t>
  </si>
  <si>
    <t>1186870967</t>
  </si>
  <si>
    <t>766661844</t>
  </si>
  <si>
    <t>Demontáž dveřních konstrukcí kování vrchní zástrče</t>
  </si>
  <si>
    <t>-743473411</t>
  </si>
  <si>
    <t>766662812</t>
  </si>
  <si>
    <t>Demontáž dveřních konstrukcí prahů dveří dvoukřídlových</t>
  </si>
  <si>
    <t>-1190744200</t>
  </si>
  <si>
    <t>968072456</t>
  </si>
  <si>
    <t>Vybourání kovových dveřních zárubní pl přes 2 m2</t>
  </si>
  <si>
    <t>-431773099</t>
  </si>
  <si>
    <t>553411890_R4</t>
  </si>
  <si>
    <t>dveře ocelové protipožární jednokřídlé EI30 viz soupis zámečnických výrobků 1/Z, včetně podružného montážního materiálu</t>
  </si>
  <si>
    <t>-1230343195</t>
  </si>
  <si>
    <t>Poznámka k položce:_x000D_
Dle specifikace v projektu.</t>
  </si>
  <si>
    <t>553411890_R5</t>
  </si>
  <si>
    <t>dveře ocelové protipožární dvoukřídlé EI30 viz soupis zámečnických výrobků 2/Z, včetně podružného montážního materiálu</t>
  </si>
  <si>
    <t>611722698</t>
  </si>
  <si>
    <t>61140056_R6</t>
  </si>
  <si>
    <t>okno plastové, jednokřídlé včetně skleněné výplně, matné sklo, neprůhledné viz. soupis zámečnických výrobků 3/Z, včetně podružného montážního materiálu</t>
  </si>
  <si>
    <t>8193854</t>
  </si>
  <si>
    <t>74910193_R7</t>
  </si>
  <si>
    <t>Kovová bezpečnostní mříž na okno</t>
  </si>
  <si>
    <t>1168154637</t>
  </si>
  <si>
    <t>360020684_R8</t>
  </si>
  <si>
    <t>Montáž ocelové konstrukce pro regulační přístroje, zařízení a vnitřní rozvod Zhotovení a montáž konstrukce pro osvětlovací rampy včetně podružného materiálu</t>
  </si>
  <si>
    <t>508067283</t>
  </si>
  <si>
    <t>210020691_R8</t>
  </si>
  <si>
    <t>Zámečnické konstrukce, ocelová konstrukce kobky pro transformátor viz. soupis zámečnikých výrobků 4/Z, včetně podružného montážního materiálu</t>
  </si>
  <si>
    <t>-1191212814</t>
  </si>
  <si>
    <t>998018001</t>
  </si>
  <si>
    <t>Přesun hmot pro budovy občanské výstavby, bydlení, výrobu a služby ruční - bez užití mechanizace vodorovná dopravní vzdálenost do 100 m pro budovy s jakoukoliv nosnou konstrukcí výšky do 6 m</t>
  </si>
  <si>
    <t>178825256</t>
  </si>
  <si>
    <t>Svislé a kompletní konstrukce</t>
  </si>
  <si>
    <t>317121251</t>
  </si>
  <si>
    <t>Montáž ŽB překladů prefabrikovaných do rýh světlosti otvoru do 1800 mm</t>
  </si>
  <si>
    <t>CS ÚRS 2019 01</t>
  </si>
  <si>
    <t>-1060245237</t>
  </si>
  <si>
    <t>Montáž překladů ze železobetonových prefabrikátů dodatečně  do připravených rýh, světlosti otvoru přes 1050 do 1800 mm</t>
  </si>
  <si>
    <t>PSC</t>
  </si>
  <si>
    <t xml:space="preserve">Poznámka k souboru cen:_x000D_
1. Ceny jsou určeny za 1 kus dílce, neplatí za 1 kus překladu (za sestavu). 2. Pro volbu cen je rozhodující světlost otvoru. 3. V cenách nejsou započteny náklady na prefabrikované dílce; tyto dílce se oceňují ve specifikaci. </t>
  </si>
  <si>
    <t>Úpravy povrchů, podlahy a osazování výplní</t>
  </si>
  <si>
    <t>631311214</t>
  </si>
  <si>
    <t>Mazanina tl do 80 mm z betonu prostého se zvýšenými nároky na prostředí tř. C 25/30</t>
  </si>
  <si>
    <t>-1133547178</t>
  </si>
  <si>
    <t>Mazanina z betonu  prostého se zvýšenými nároky na prostředí tl. přes 50 do 80 mm tř. C 25/30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</si>
  <si>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</si>
  <si>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631351101</t>
  </si>
  <si>
    <t>Zřízení bednění rýh a hran v podlahách</t>
  </si>
  <si>
    <t>1233727649</t>
  </si>
  <si>
    <t>Bednění v podlahách  rýh a hran zřízení</t>
  </si>
  <si>
    <t>631361221</t>
  </si>
  <si>
    <t>Výztuž mazanin betonářskou ocelí 10 216</t>
  </si>
  <si>
    <t>-1091902350</t>
  </si>
  <si>
    <t>Výztuž mazanin  10 216 (E)</t>
  </si>
  <si>
    <t>642944221_R3</t>
  </si>
  <si>
    <t>Osazování ocelových úhelníkových rámů, zárubní s dveřními křídly na cementovou maltu, o ploše otvoru přes 2,5 do 4 m2</t>
  </si>
  <si>
    <t>-7616778</t>
  </si>
  <si>
    <t xml:space="preserve">Poznámka k souboru cen:_x000D_
1. V cenách nejsou započteny náklady na dodání zárubní, tyto se oceňují ve specifikaci. </t>
  </si>
  <si>
    <t>Trubní vedení</t>
  </si>
  <si>
    <t>894201220_R2</t>
  </si>
  <si>
    <t>úprava kabelových kanálů, ocelových konstrukcí, včetně rámů kabelových kanálů a zákrytů, včetně dodávky ocelových profilů</t>
  </si>
  <si>
    <t>1831781772</t>
  </si>
  <si>
    <t xml:space="preserve">Poznámka k souboru cen:_x000D_
1. Bednění stěny šachet se oceňuje cenami souboru cen 894 50-.. Bednění konstrukcí na trubním vedení této části katalogu. 2. Bednění žlabu se oceňuje cenami souboru cen 351 35-11 Vnitřní bednění spodní části stok části A 03. </t>
  </si>
  <si>
    <t>Poznámka k položce:_x000D_
Pozn. - v rozsahu dle projektové dokumentace</t>
  </si>
  <si>
    <t>962023390</t>
  </si>
  <si>
    <t>Bourání zdiva nadzákladového smíšeného na MV nebo MVC do 1 m3</t>
  </si>
  <si>
    <t>637929832</t>
  </si>
  <si>
    <t>Bourání zdiva nadzákladového kamenného nebo smíšeného  smíšeného, na maltu vápennou nebo vápenocementovou, objemu do 1 m3</t>
  </si>
  <si>
    <t xml:space="preserve">Poznámka k souboru cen:_x000D_
1. Bourání pilířů o průřezu přes 0,36 m2 se oceňuje cenami -2390 a - 2391, popř. -2490 a - 2491 jako bourání zdiva kamenného nadzákladového. </t>
  </si>
  <si>
    <t>Poznámka k položce:_x000D_
Pozn.= bourání 3 m2 stávajících sklobetonů</t>
  </si>
  <si>
    <t>962033111</t>
  </si>
  <si>
    <t>Bourání zdiva z tvárnic ztraceného bednění včetně výplně z betonu do 1 m3</t>
  </si>
  <si>
    <t>1321289588</t>
  </si>
  <si>
    <t>Bourání zdiva nadzákladového z tvárnic ztraceného bednění včetně výplně z betonu a výztuže objemu do 1 m3</t>
  </si>
  <si>
    <t>Poznámka k položce:_x000D_
Poznámka - bourání kabelových kanálů vč. konstrukcí</t>
  </si>
  <si>
    <t>997</t>
  </si>
  <si>
    <t>Přesun sutě</t>
  </si>
  <si>
    <t>997002611</t>
  </si>
  <si>
    <t>Nakládání suti a vybouraných hmot</t>
  </si>
  <si>
    <t>-502689369</t>
  </si>
  <si>
    <t>Nakládání suti a vybouraných hmot na dopravní prostředek  pro vodorovné přemístění</t>
  </si>
  <si>
    <t xml:space="preserve">Poznámka k souboru cen:_x000D_
1. Cena platí i pro překládání při lomené dopravě. 2. Cenu nelze použít při dopravě po železnici, po vodě nebo ručně. </t>
  </si>
  <si>
    <t>997013802</t>
  </si>
  <si>
    <t>Poplatek za uložení na skládce (skládkovné) stavebního odpadu železobetonového kód odpadu 170 101</t>
  </si>
  <si>
    <t>-1397726216</t>
  </si>
  <si>
    <t>Poplatek za uložení stavebního odpadu na skládce (skládkovné) z armovaného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</si>
  <si>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</si>
  <si>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997013831</t>
  </si>
  <si>
    <t>Poplatek za uložení na skládce (skládkovné) stavebního odpadu směsného kód odpadu 170 904</t>
  </si>
  <si>
    <t>740557724</t>
  </si>
  <si>
    <t>Poplatek za uložení stavebního odpadu na skládce (skládkovné) směsného stavebního a demoličního zatříděného do Katalogu odpadů pod kódem 170 904</t>
  </si>
  <si>
    <t>997321511</t>
  </si>
  <si>
    <t>Vodorovná doprava suti a vybouraných hmot po suchu do 1 km</t>
  </si>
  <si>
    <t>-1222151861</t>
  </si>
  <si>
    <t>Vodorovná doprava suti a vybouraných hmot  bez naložení, s vyložením a hrubým urovnáním po suchu, na vzdálenost do 1 km</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</si>
  <si>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</si>
  <si>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997321519</t>
  </si>
  <si>
    <t>Příplatek ZKD 1km vodorovné dopravy suti a vybouraných hmot po suchu</t>
  </si>
  <si>
    <t>-897113313</t>
  </si>
  <si>
    <t>Vodorovná doprava suti a vybouraných hmot  bez naložení, s vyložením a hrubým urovnáním po suchu, na vzdálenost Příplatek k cenám za každý další i započatý 1 km přes 1 km</t>
  </si>
  <si>
    <t>998</t>
  </si>
  <si>
    <t>Přesun hmot</t>
  </si>
  <si>
    <t>998153131</t>
  </si>
  <si>
    <t>Přesun hmot pro samostatné zdi a valy zděné z cihel, kamene, tvárnic nebo monolitické v do 12 m</t>
  </si>
  <si>
    <t>-1782800830</t>
  </si>
  <si>
    <t>Přesun hmot pro zdi a valy samostatné  se svislou nosnou konstrukcí zděnou nebo monolitickou betonovou tyčovou nebo plošnou vodorovná dopravní vzdálenost do 50 m, pro zdi výšky do 12 m</t>
  </si>
  <si>
    <t>Práce a dodávky M</t>
  </si>
  <si>
    <t>46-M</t>
  </si>
  <si>
    <t>Zemní práce při extr.mont.pracích</t>
  </si>
  <si>
    <t>460680224</t>
  </si>
  <si>
    <t>Vybourání otvorů ve zdivu betonovém plochy do 0,25 m2, tloušťky do 60 cm</t>
  </si>
  <si>
    <t>-693912593</t>
  </si>
  <si>
    <t>Prorážení otvorů a ostatní bourací práce  vybourání otvoru ve zdivu betonovém plochy přes 0,09 do 0,25 m2 a tloušťky přes 45 do 60 cm</t>
  </si>
  <si>
    <t xml:space="preserve">Poznámka k souboru cen:_x000D_
1. V cenách -0011 až -0013 nejsou započteny náklady na dodávku tvárnic. Tato dodávka se oceňuje ve specifikaci. </t>
  </si>
  <si>
    <t>Poznámka k položce:_x000D_
Pozn. = zhotovení prostupů mezi kabelovými kanály, bourání otvorů, zdiva, konstrukcí</t>
  </si>
  <si>
    <t>HZS</t>
  </si>
  <si>
    <t>Hodinové zúčtovací sazby</t>
  </si>
  <si>
    <t>HZS1292</t>
  </si>
  <si>
    <t>Hodinová zúčtovací sazba stavební dělník</t>
  </si>
  <si>
    <t>-1403903677</t>
  </si>
  <si>
    <t>Hodinové zúčtovací sazby profesí HSV  zemní a pomocné práce stavební dělník</t>
  </si>
  <si>
    <t>HZS2492</t>
  </si>
  <si>
    <t>Hodinová zúčtovací sazba pomocný dělník PSV</t>
  </si>
  <si>
    <t>-1376816687</t>
  </si>
  <si>
    <t>Hodinové zúčtovací sazby profesí PSV  zednické výpomoci a pomocné práce PSV pomocný dělník PSV</t>
  </si>
  <si>
    <t xml:space="preserve">Poznámka k položce:_x000D_
Zámečnické výpomoci_x000D_
</t>
  </si>
  <si>
    <t>SO 1-36 - Rozvody vn, nn</t>
  </si>
  <si>
    <t>-128386612</t>
  </si>
  <si>
    <t>-1263911133</t>
  </si>
  <si>
    <t>-1640359637</t>
  </si>
  <si>
    <t>-2104558935</t>
  </si>
  <si>
    <t>7492700460</t>
  </si>
  <si>
    <t>Ukončení vodičů a kabelů VN Kabelové spojky pro plastové a pryžové kabely do 6kV Třížílové kabely s plastovou izolací pro 6kV, do 50 mm2</t>
  </si>
  <si>
    <t>-4067434</t>
  </si>
  <si>
    <t>7492452030</t>
  </si>
  <si>
    <t>Montáž spojek kabelů vn třížílových do 120 mm2 - včetně odizolování pláště a izolace žil kabelu, ukončení žil a stínění (oko)</t>
  </si>
  <si>
    <t>-1605273915</t>
  </si>
  <si>
    <t>-2113891453</t>
  </si>
  <si>
    <t>-1704698586</t>
  </si>
  <si>
    <t>-695421594</t>
  </si>
  <si>
    <t>-1242384925</t>
  </si>
  <si>
    <t>7492501900</t>
  </si>
  <si>
    <t>Kabely, vodiče, šňůry Cu - nn Kabel silový 4 a 5-žílový Cu, plastová izolace CYKY 4J25 (4Bx25)</t>
  </si>
  <si>
    <t>1487312563</t>
  </si>
  <si>
    <t>-940339165</t>
  </si>
  <si>
    <t>7492554011,00000</t>
  </si>
  <si>
    <t>Montáž kabelů 4- a 5-žílových Cu do 25 mm2</t>
  </si>
  <si>
    <t>1803171344</t>
  </si>
  <si>
    <t>Montáž ukončení kabelů nn v rozvaděči nebo na přístroji izolovaných s označením 2 - 5-ti žílových do 25 mm2</t>
  </si>
  <si>
    <t>-1869768525</t>
  </si>
  <si>
    <t>7492600210</t>
  </si>
  <si>
    <t>Kabely, vodiče, šňůry Al - nn Kabel silový 4 a 5-žílový, plastová izolace 1-AYKY 4x35</t>
  </si>
  <si>
    <t>405244960</t>
  </si>
  <si>
    <t>7492652012</t>
  </si>
  <si>
    <t>Montáž kabelů 4- a 5-žílových Al do 50 mm2</t>
  </si>
  <si>
    <t>-1852299656</t>
  </si>
  <si>
    <t>7492751024</t>
  </si>
  <si>
    <t>Montáž ukončení kabelů nn v rozvaděči nebo na přístroji izolovaných s označením 2 - 5-ti žílových do 70 mm2</t>
  </si>
  <si>
    <t>745105210</t>
  </si>
  <si>
    <t>7492103290</t>
  </si>
  <si>
    <t>Spojovací vedení, podpěrné izolátory Spojky, ukončení pasu, ostatní Spojka SVCZC 50 AL smršťovací</t>
  </si>
  <si>
    <t>1314161121</t>
  </si>
  <si>
    <t>192477884</t>
  </si>
  <si>
    <t>1114023828</t>
  </si>
  <si>
    <t>637211321_R1</t>
  </si>
  <si>
    <t>Okapový chodník z betonových vymývaných dlaždic tl 50 mm kladených do písku se zalitím spár MC</t>
  </si>
  <si>
    <t>1645399148</t>
  </si>
  <si>
    <t>916231213_R2</t>
  </si>
  <si>
    <t>Osazení chodníkového obrubníku betonového stojatého s boční opěrou do lože z betonu prostého</t>
  </si>
  <si>
    <t>951868451</t>
  </si>
  <si>
    <t>1595056787</t>
  </si>
  <si>
    <t>Dokončovací práce manipulace na zařízeních prováděné provozovatelem</t>
  </si>
  <si>
    <t>907617218</t>
  </si>
  <si>
    <t>Dokončovací práce na elektrickém zařízení</t>
  </si>
  <si>
    <t>1419844541</t>
  </si>
  <si>
    <t>Dokončovací práce úprava zapojení stávajících kabelových skříní/rozvaděčů</t>
  </si>
  <si>
    <t>1962512392</t>
  </si>
  <si>
    <t>7498454010</t>
  </si>
  <si>
    <t>Zkoušky vodičů a kabelů nn silových do 1 kV průřezu žíly do 300 mm2</t>
  </si>
  <si>
    <t>-1048694056</t>
  </si>
  <si>
    <t>-1996803669</t>
  </si>
  <si>
    <t>-1348785726</t>
  </si>
  <si>
    <t>-1609910795</t>
  </si>
  <si>
    <t>1320010001-R</t>
  </si>
  <si>
    <t>Výkop a odkop zeminy ke stávajícím kabelům ručně, zabezpečení výkopu</t>
  </si>
  <si>
    <t>632801334</t>
  </si>
  <si>
    <t>1320010021-R</t>
  </si>
  <si>
    <t>Opětovné zřízení kabelového lože z prosáté zeminy ve stávající kabelové trase</t>
  </si>
  <si>
    <t>-46261569</t>
  </si>
  <si>
    <t>856565553</t>
  </si>
  <si>
    <t>1320010041-R</t>
  </si>
  <si>
    <t>Zához osazené kabelové trasy ručně včetně hutnění</t>
  </si>
  <si>
    <t>-6894466</t>
  </si>
  <si>
    <t>1320010051-R</t>
  </si>
  <si>
    <t>Povrchová úprava po záhozu ve stávající kabelové trase</t>
  </si>
  <si>
    <t>-1106653542</t>
  </si>
  <si>
    <t>-2018628247</t>
  </si>
  <si>
    <t>-565721196</t>
  </si>
  <si>
    <t>7592700640</t>
  </si>
  <si>
    <t>Upozorňovadla, značky Návěsti označující místo na trati Fólie výstražná modrá š34cm  (HM0673909991034)</t>
  </si>
  <si>
    <t>-1782656748</t>
  </si>
  <si>
    <t>Poznámka k položce:_x000D_
Pozn. = folie výstražná pro silnoproudá zařízení červená</t>
  </si>
  <si>
    <t>671142486</t>
  </si>
  <si>
    <t>VRN - Vedlejší rozpočtové náklady</t>
  </si>
  <si>
    <t>022101021</t>
  </si>
  <si>
    <t>Geodetické práce Geodetické práce po ukončení opravy</t>
  </si>
  <si>
    <t>%</t>
  </si>
  <si>
    <t>117753421</t>
  </si>
  <si>
    <t>023122001</t>
  </si>
  <si>
    <t>Projektové práce Projektová dokumentace - přípravné práce Projekt opravy zabezpečovacích, sdělovacích, elektrických zařízení</t>
  </si>
  <si>
    <t>-554910130</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</si>
  <si>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</si>
  <si>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Poznámka k souboru cen:_x000D_
V sazbě jsou započteny náklady na vyhotovení projektové dokumentace podle vyhlášky číslo 499/2006 Sb., a vyhlášky 146/2008 Sb., v rozsahu pro povolení stavby podle požadavku objednatele.</t>
  </si>
  <si>
    <t>Poznámka k položce:_x000D_
Pozn. = realizační / výrobní dokumentace rozváděčů</t>
  </si>
  <si>
    <t>023131011</t>
  </si>
  <si>
    <t>Projektové práce Dokumentace skutečného provedení zabezpečovacích, sdělovacích, elektrických zařízení</t>
  </si>
  <si>
    <t>880082303</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</si>
  <si>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</si>
  <si>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</si>
  <si>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024101401</t>
  </si>
  <si>
    <t>Inženýrská činnost koordinační a kompletační činnost</t>
  </si>
  <si>
    <t>1085757578</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</si>
  <si>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</si>
  <si>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</si>
  <si>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-1996651988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</si>
</sst>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1">
    <font>
      <sz val="8"/>
      <name val="Arial CE"/>
      <family val="2"/>
    </font>
    <font>
      <sz val="8"/>
      <color rgb="FF969696"/>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0" fillId="0" borderId="0" applyNumberFormat="0" applyFill="0" applyBorder="0" applyAlignment="0" applyProtection="0"/>
  </cellStyleXfs>
  <cellXfs count="2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4" fillId="0" borderId="0" xfId="0" applyFont="1" applyAlignment="1" applyProtection="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6" fillId="4"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1" fillId="0" borderId="14" xfId="0" applyNumberFormat="1" applyFont="1" applyBorder="1" applyAlignment="1" applyProtection="1">
      <alignment horizontal="right" vertical="center"/>
    </xf>
    <xf numFmtId="4" fontId="11" fillId="0" borderId="0" xfId="0" applyNumberFormat="1" applyFont="1" applyBorder="1" applyAlignment="1" applyProtection="1">
      <alignment horizontal="righ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4" fillId="0" borderId="3"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3" fillId="0" borderId="14"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5" xfId="0" applyNumberFormat="1" applyFont="1" applyBorder="1" applyAlignment="1" applyProtection="1">
      <alignment vertical="center"/>
    </xf>
    <xf numFmtId="0" fontId="4" fillId="0" borderId="0" xfId="0" applyFont="1" applyAlignment="1">
      <alignment horizontal="left" vertical="center"/>
    </xf>
    <xf numFmtId="4" fontId="23" fillId="0" borderId="19" xfId="0" applyNumberFormat="1" applyFont="1" applyBorder="1" applyAlignment="1" applyProtection="1">
      <alignment vertical="center"/>
    </xf>
    <xf numFmtId="4" fontId="23" fillId="0" borderId="20" xfId="0" applyNumberFormat="1" applyFont="1" applyBorder="1" applyAlignment="1" applyProtection="1">
      <alignment vertical="center"/>
    </xf>
    <xf numFmtId="166" fontId="23" fillId="0" borderId="20" xfId="0" applyNumberFormat="1" applyFont="1" applyBorder="1" applyAlignment="1" applyProtection="1">
      <alignment vertical="center"/>
    </xf>
    <xf numFmtId="4" fontId="23"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pplyProtection="1">
      <alignment horizontal="left" vertical="center"/>
      <protection locked="0"/>
    </xf>
    <xf numFmtId="165" fontId="0" fillId="0" borderId="0" xfId="0" applyNumberFormat="1"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3"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0" xfId="0" applyFont="1" applyAlignment="1" applyProtection="1">
      <alignment horizontal="left" vertical="center" wrapText="1"/>
      <protection locked="0"/>
    </xf>
    <xf numFmtId="0" fontId="16" fillId="4" borderId="0" xfId="0" applyFont="1" applyFill="1" applyAlignment="1" applyProtection="1">
      <alignment horizontal="left" vertical="center"/>
    </xf>
    <xf numFmtId="0" fontId="0" fillId="4" borderId="0" xfId="0" applyFont="1" applyFill="1" applyAlignment="1" applyProtection="1">
      <alignment vertical="center"/>
    </xf>
    <xf numFmtId="0" fontId="16" fillId="4" borderId="0" xfId="0" applyFont="1" applyFill="1" applyAlignment="1" applyProtection="1">
      <alignment horizontal="right" vertical="center"/>
      <protection locked="0"/>
    </xf>
    <xf numFmtId="0" fontId="16" fillId="4" borderId="0" xfId="0" applyFont="1" applyFill="1" applyAlignment="1" applyProtection="1">
      <alignment horizontal="right" vertical="center"/>
    </xf>
    <xf numFmtId="0" fontId="24" fillId="0" borderId="0" xfId="0" applyFont="1" applyAlignment="1" applyProtection="1">
      <alignment horizontal="left" vertical="center"/>
    </xf>
    <xf numFmtId="4" fontId="18" fillId="0" borderId="0" xfId="0" applyNumberFormat="1" applyFont="1" applyAlignment="1" applyProtection="1">
      <alignment vertical="center"/>
      <protection locked="0"/>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0" fillId="0" borderId="3" xfId="0" applyFont="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protection locked="0"/>
    </xf>
    <xf numFmtId="0" fontId="16"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4" fontId="25" fillId="0" borderId="12" xfId="0" applyNumberFormat="1" applyFont="1" applyBorder="1" applyAlignment="1" applyProtection="1"/>
    <xf numFmtId="166" fontId="25" fillId="0" borderId="12" xfId="0" applyNumberFormat="1" applyFont="1" applyBorder="1" applyAlignment="1" applyProtection="1"/>
    <xf numFmtId="166" fontId="25" fillId="0" borderId="13" xfId="0" applyNumberFormat="1" applyFont="1" applyBorder="1" applyAlignment="1" applyProtection="1"/>
    <xf numFmtId="4" fontId="14" fillId="0" borderId="0" xfId="0" applyNumberFormat="1" applyFont="1" applyAlignment="1">
      <alignment vertical="center"/>
    </xf>
    <xf numFmtId="0" fontId="26" fillId="0" borderId="22" xfId="0" applyFont="1" applyBorder="1" applyAlignment="1" applyProtection="1">
      <alignment horizontal="center" vertical="center"/>
    </xf>
    <xf numFmtId="49" fontId="26" fillId="0" borderId="22" xfId="0" applyNumberFormat="1" applyFont="1" applyBorder="1" applyAlignment="1" applyProtection="1">
      <alignment horizontal="left" vertical="center" wrapText="1"/>
    </xf>
    <xf numFmtId="0" fontId="26" fillId="0" borderId="22" xfId="0" applyFont="1" applyBorder="1" applyAlignment="1" applyProtection="1">
      <alignment horizontal="left" vertical="center" wrapText="1"/>
    </xf>
    <xf numFmtId="0" fontId="26" fillId="0" borderId="22" xfId="0" applyFont="1" applyBorder="1" applyAlignment="1" applyProtection="1">
      <alignment horizontal="center" vertical="center" wrapText="1"/>
    </xf>
    <xf numFmtId="167" fontId="26" fillId="0" borderId="22" xfId="0" applyNumberFormat="1" applyFont="1" applyBorder="1" applyAlignment="1" applyProtection="1">
      <alignment vertical="center"/>
    </xf>
    <xf numFmtId="4" fontId="26" fillId="2" borderId="22" xfId="0" applyNumberFormat="1" applyFont="1" applyFill="1" applyBorder="1" applyAlignment="1" applyProtection="1">
      <alignment vertical="center"/>
      <protection locked="0"/>
    </xf>
    <xf numFmtId="0" fontId="26" fillId="0" borderId="22" xfId="0" applyFont="1" applyBorder="1" applyAlignment="1" applyProtection="1">
      <alignment vertical="center"/>
      <protection locked="0"/>
    </xf>
    <xf numFmtId="4" fontId="26" fillId="0" borderId="22" xfId="0" applyNumberFormat="1" applyFont="1" applyBorder="1" applyAlignment="1" applyProtection="1">
      <alignment vertical="center"/>
    </xf>
    <xf numFmtId="0" fontId="26" fillId="0" borderId="3" xfId="0" applyFont="1" applyBorder="1" applyAlignment="1">
      <alignment vertical="center"/>
    </xf>
    <xf numFmtId="0" fontId="26"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7" fillId="0" borderId="0" xfId="0" applyFont="1" applyAlignment="1" applyProtection="1">
      <alignment horizontal="left" vertical="center"/>
    </xf>
    <xf numFmtId="0" fontId="28" fillId="0" borderId="0" xfId="0" applyFont="1" applyAlignment="1" applyProtection="1">
      <alignment horizontal="left" vertical="center" wrapText="1"/>
    </xf>
    <xf numFmtId="0" fontId="0" fillId="0" borderId="14" xfId="0" applyFont="1" applyBorder="1" applyAlignment="1" applyProtection="1">
      <alignment vertical="center"/>
    </xf>
    <xf numFmtId="0" fontId="6" fillId="0" borderId="3"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3" xfId="0" applyFont="1" applyBorder="1" applyAlignment="1"/>
    <xf numFmtId="0" fontId="6" fillId="0" borderId="14" xfId="0" applyFont="1" applyBorder="1" applyAlignment="1" applyProtection="1"/>
    <xf numFmtId="0" fontId="6" fillId="0" borderId="0" xfId="0" applyFont="1" applyBorder="1" applyAlignment="1" applyProtection="1"/>
    <xf numFmtId="4" fontId="6" fillId="0" borderId="0" xfId="0" applyNumberFormat="1" applyFont="1" applyBorder="1" applyAlignment="1" applyProtection="1"/>
    <xf numFmtId="166" fontId="6" fillId="0" borderId="0" xfId="0" applyNumberFormat="1" applyFont="1" applyBorder="1" applyAlignment="1" applyProtection="1"/>
    <xf numFmtId="166" fontId="6" fillId="0" borderId="15"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9" fillId="0" borderId="0" xfId="0" applyFont="1" applyAlignment="1" applyProtection="1">
      <alignment vertical="center" wrapText="1"/>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167" fontId="0" fillId="2" borderId="22" xfId="0" applyNumberFormat="1" applyFont="1" applyFill="1" applyBorder="1" applyAlignment="1" applyProtection="1">
      <alignment vertical="center"/>
      <protection locked="0"/>
    </xf>
    <xf numFmtId="4" fontId="12" fillId="0" borderId="0" xfId="0" applyNumberFormat="1" applyFont="1" applyAlignment="1" applyProtection="1">
      <alignment vertical="center"/>
    </xf>
    <xf numFmtId="0" fontId="1" fillId="0" borderId="0" xfId="0" applyFont="1" applyAlignment="1" applyProtection="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4" fontId="13"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16" fillId="4" borderId="6" xfId="0" applyFont="1" applyFill="1" applyBorder="1" applyAlignment="1" applyProtection="1">
      <alignment horizontal="center" vertical="center"/>
    </xf>
    <xf numFmtId="0" fontId="16" fillId="4" borderId="7" xfId="0" applyFont="1" applyFill="1" applyBorder="1" applyAlignment="1" applyProtection="1">
      <alignment horizontal="left" vertical="center"/>
    </xf>
    <xf numFmtId="0" fontId="16" fillId="4" borderId="7" xfId="0" applyFont="1" applyFill="1" applyBorder="1" applyAlignment="1" applyProtection="1">
      <alignment horizontal="center" vertical="center"/>
    </xf>
    <xf numFmtId="0" fontId="21" fillId="0" borderId="0" xfId="0" applyFont="1" applyAlignment="1" applyProtection="1">
      <alignment horizontal="left" vertical="center" wrapText="1"/>
    </xf>
    <xf numFmtId="0" fontId="16" fillId="4" borderId="8" xfId="0" applyFont="1" applyFill="1" applyBorder="1" applyAlignment="1" applyProtection="1">
      <alignment horizontal="left" vertical="center"/>
    </xf>
    <xf numFmtId="0" fontId="16" fillId="4" borderId="7" xfId="0" applyFont="1" applyFill="1" applyBorder="1" applyAlignment="1" applyProtection="1">
      <alignment horizontal="right" vertical="center"/>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abSelected="1" workbookViewId="0">
      <selection activeCell="AN8" sqref="AN8"/>
    </sheetView>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9" width="25.83203125" hidden="1" customWidth="1"/>
    <col min="50" max="51" width="21.6640625" hidden="1" customWidth="1"/>
    <col min="52" max="53" width="25" hidden="1" customWidth="1"/>
    <col min="54" max="54" width="21.6640625" hidden="1" customWidth="1"/>
    <col min="55" max="55" width="19.1640625" hidden="1" customWidth="1"/>
    <col min="56" max="56" width="25" hidden="1" customWidth="1"/>
    <col min="57" max="57" width="21.6640625" hidden="1" customWidth="1"/>
    <col min="58" max="58" width="19.1640625" hidden="1" customWidth="1"/>
    <col min="59" max="59" width="66.5" customWidth="1"/>
    <col min="71" max="91" width="9.33203125" hidden="1"/>
  </cols>
  <sheetData>
    <row r="1" spans="1:74" ht="11.25">
      <c r="A1" s="11" t="s">
        <v>0</v>
      </c>
      <c r="AZ1" s="11" t="s">
        <v>1</v>
      </c>
      <c r="BA1" s="11" t="s">
        <v>2</v>
      </c>
      <c r="BB1" s="11" t="s">
        <v>3</v>
      </c>
      <c r="BT1" s="11" t="s">
        <v>4</v>
      </c>
      <c r="BU1" s="11" t="s">
        <v>5</v>
      </c>
      <c r="BV1" s="11" t="s">
        <v>6</v>
      </c>
    </row>
    <row r="2" spans="1:74" ht="36.950000000000003" customHeight="1">
      <c r="AR2" s="214"/>
      <c r="AS2" s="214"/>
      <c r="AT2" s="214"/>
      <c r="AU2" s="214"/>
      <c r="AV2" s="214"/>
      <c r="AW2" s="214"/>
      <c r="AX2" s="214"/>
      <c r="AY2" s="214"/>
      <c r="AZ2" s="214"/>
      <c r="BA2" s="214"/>
      <c r="BB2" s="214"/>
      <c r="BC2" s="214"/>
      <c r="BD2" s="214"/>
      <c r="BE2" s="214"/>
      <c r="BF2" s="214"/>
      <c r="BG2" s="214"/>
      <c r="BS2" s="12" t="s">
        <v>7</v>
      </c>
      <c r="BT2" s="12" t="s">
        <v>8</v>
      </c>
    </row>
    <row r="3" spans="1:74" ht="6.95"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7</v>
      </c>
      <c r="BT3" s="12" t="s">
        <v>9</v>
      </c>
    </row>
    <row r="4" spans="1:74" ht="24.95" customHeight="1">
      <c r="B4" s="16"/>
      <c r="C4" s="17"/>
      <c r="D4" s="18" t="s">
        <v>10</v>
      </c>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5"/>
      <c r="AS4" s="19" t="s">
        <v>11</v>
      </c>
      <c r="BG4" s="20" t="s">
        <v>12</v>
      </c>
      <c r="BS4" s="12" t="s">
        <v>13</v>
      </c>
    </row>
    <row r="5" spans="1:74" ht="12" customHeight="1">
      <c r="B5" s="16"/>
      <c r="C5" s="17"/>
      <c r="D5" s="21" t="s">
        <v>14</v>
      </c>
      <c r="E5" s="17"/>
      <c r="F5" s="17"/>
      <c r="G5" s="17"/>
      <c r="H5" s="17"/>
      <c r="I5" s="17"/>
      <c r="J5" s="17"/>
      <c r="K5" s="226" t="s">
        <v>15</v>
      </c>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17"/>
      <c r="AQ5" s="17"/>
      <c r="AR5" s="15"/>
      <c r="BG5" s="206" t="s">
        <v>16</v>
      </c>
      <c r="BS5" s="12" t="s">
        <v>7</v>
      </c>
    </row>
    <row r="6" spans="1:74" ht="36.950000000000003" customHeight="1">
      <c r="B6" s="16"/>
      <c r="C6" s="17"/>
      <c r="D6" s="23" t="s">
        <v>17</v>
      </c>
      <c r="E6" s="17"/>
      <c r="F6" s="17"/>
      <c r="G6" s="17"/>
      <c r="H6" s="17"/>
      <c r="I6" s="17"/>
      <c r="J6" s="17"/>
      <c r="K6" s="228" t="s">
        <v>18</v>
      </c>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227"/>
      <c r="AP6" s="17"/>
      <c r="AQ6" s="17"/>
      <c r="AR6" s="15"/>
      <c r="BG6" s="207"/>
      <c r="BS6" s="12" t="s">
        <v>7</v>
      </c>
    </row>
    <row r="7" spans="1:74" ht="12" customHeight="1">
      <c r="B7" s="16"/>
      <c r="C7" s="17"/>
      <c r="D7" s="24" t="s">
        <v>19</v>
      </c>
      <c r="E7" s="17"/>
      <c r="F7" s="17"/>
      <c r="G7" s="17"/>
      <c r="H7" s="17"/>
      <c r="I7" s="17"/>
      <c r="J7" s="17"/>
      <c r="K7" s="22" t="s">
        <v>1</v>
      </c>
      <c r="L7" s="17"/>
      <c r="M7" s="17"/>
      <c r="N7" s="17"/>
      <c r="O7" s="17"/>
      <c r="P7" s="17"/>
      <c r="Q7" s="17"/>
      <c r="R7" s="17"/>
      <c r="S7" s="17"/>
      <c r="T7" s="17"/>
      <c r="U7" s="17"/>
      <c r="V7" s="17"/>
      <c r="W7" s="17"/>
      <c r="X7" s="17"/>
      <c r="Y7" s="17"/>
      <c r="Z7" s="17"/>
      <c r="AA7" s="17"/>
      <c r="AB7" s="17"/>
      <c r="AC7" s="17"/>
      <c r="AD7" s="17"/>
      <c r="AE7" s="17"/>
      <c r="AF7" s="17"/>
      <c r="AG7" s="17"/>
      <c r="AH7" s="17"/>
      <c r="AI7" s="17"/>
      <c r="AJ7" s="17"/>
      <c r="AK7" s="24" t="s">
        <v>20</v>
      </c>
      <c r="AL7" s="17"/>
      <c r="AM7" s="17"/>
      <c r="AN7" s="22" t="s">
        <v>1</v>
      </c>
      <c r="AO7" s="17"/>
      <c r="AP7" s="17"/>
      <c r="AQ7" s="17"/>
      <c r="AR7" s="15"/>
      <c r="BG7" s="207"/>
      <c r="BS7" s="12" t="s">
        <v>7</v>
      </c>
    </row>
    <row r="8" spans="1:74" ht="12" customHeight="1">
      <c r="B8" s="16"/>
      <c r="C8" s="17"/>
      <c r="D8" s="24" t="s">
        <v>21</v>
      </c>
      <c r="E8" s="17"/>
      <c r="F8" s="17"/>
      <c r="G8" s="17"/>
      <c r="H8" s="17"/>
      <c r="I8" s="17"/>
      <c r="J8" s="17"/>
      <c r="K8" s="22" t="s">
        <v>22</v>
      </c>
      <c r="L8" s="17"/>
      <c r="M8" s="17"/>
      <c r="N8" s="17"/>
      <c r="O8" s="17"/>
      <c r="P8" s="17"/>
      <c r="Q8" s="17"/>
      <c r="R8" s="17"/>
      <c r="S8" s="17"/>
      <c r="T8" s="17"/>
      <c r="U8" s="17"/>
      <c r="V8" s="17"/>
      <c r="W8" s="17"/>
      <c r="X8" s="17"/>
      <c r="Y8" s="17"/>
      <c r="Z8" s="17"/>
      <c r="AA8" s="17"/>
      <c r="AB8" s="17"/>
      <c r="AC8" s="17"/>
      <c r="AD8" s="17"/>
      <c r="AE8" s="17"/>
      <c r="AF8" s="17"/>
      <c r="AG8" s="17"/>
      <c r="AH8" s="17"/>
      <c r="AI8" s="17"/>
      <c r="AJ8" s="17"/>
      <c r="AK8" s="24" t="s">
        <v>23</v>
      </c>
      <c r="AL8" s="17"/>
      <c r="AM8" s="17"/>
      <c r="AN8" s="25"/>
      <c r="AO8" s="17"/>
      <c r="AP8" s="17"/>
      <c r="AQ8" s="17"/>
      <c r="AR8" s="15"/>
      <c r="BG8" s="207"/>
      <c r="BS8" s="12" t="s">
        <v>7</v>
      </c>
    </row>
    <row r="9" spans="1:74" ht="14.45" customHeight="1">
      <c r="B9" s="16"/>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5"/>
      <c r="BG9" s="207"/>
      <c r="BS9" s="12" t="s">
        <v>7</v>
      </c>
    </row>
    <row r="10" spans="1:74" ht="12" customHeight="1">
      <c r="B10" s="16"/>
      <c r="C10" s="17"/>
      <c r="D10" s="24" t="s">
        <v>24</v>
      </c>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24" t="s">
        <v>25</v>
      </c>
      <c r="AL10" s="17"/>
      <c r="AM10" s="17"/>
      <c r="AN10" s="22" t="s">
        <v>26</v>
      </c>
      <c r="AO10" s="17"/>
      <c r="AP10" s="17"/>
      <c r="AQ10" s="17"/>
      <c r="AR10" s="15"/>
      <c r="BG10" s="207"/>
      <c r="BS10" s="12" t="s">
        <v>7</v>
      </c>
    </row>
    <row r="11" spans="1:74" ht="18.399999999999999" customHeight="1">
      <c r="B11" s="16"/>
      <c r="C11" s="17"/>
      <c r="D11" s="17"/>
      <c r="E11" s="22" t="s">
        <v>27</v>
      </c>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24" t="s">
        <v>28</v>
      </c>
      <c r="AL11" s="17"/>
      <c r="AM11" s="17"/>
      <c r="AN11" s="22" t="s">
        <v>29</v>
      </c>
      <c r="AO11" s="17"/>
      <c r="AP11" s="17"/>
      <c r="AQ11" s="17"/>
      <c r="AR11" s="15"/>
      <c r="BG11" s="207"/>
      <c r="BS11" s="12" t="s">
        <v>7</v>
      </c>
    </row>
    <row r="12" spans="1:74" ht="6.95" customHeight="1">
      <c r="B12" s="16"/>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5"/>
      <c r="BG12" s="207"/>
      <c r="BS12" s="12" t="s">
        <v>7</v>
      </c>
    </row>
    <row r="13" spans="1:74" ht="12" customHeight="1">
      <c r="B13" s="16"/>
      <c r="C13" s="17"/>
      <c r="D13" s="24" t="s">
        <v>30</v>
      </c>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24" t="s">
        <v>25</v>
      </c>
      <c r="AL13" s="17"/>
      <c r="AM13" s="17"/>
      <c r="AN13" s="26" t="s">
        <v>31</v>
      </c>
      <c r="AO13" s="17"/>
      <c r="AP13" s="17"/>
      <c r="AQ13" s="17"/>
      <c r="AR13" s="15"/>
      <c r="BG13" s="207"/>
      <c r="BS13" s="12" t="s">
        <v>7</v>
      </c>
    </row>
    <row r="14" spans="1:74" ht="11.25">
      <c r="B14" s="16"/>
      <c r="C14" s="17"/>
      <c r="D14" s="17"/>
      <c r="E14" s="229" t="s">
        <v>31</v>
      </c>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4" t="s">
        <v>28</v>
      </c>
      <c r="AL14" s="17"/>
      <c r="AM14" s="17"/>
      <c r="AN14" s="26" t="s">
        <v>31</v>
      </c>
      <c r="AO14" s="17"/>
      <c r="AP14" s="17"/>
      <c r="AQ14" s="17"/>
      <c r="AR14" s="15"/>
      <c r="BG14" s="207"/>
      <c r="BS14" s="12" t="s">
        <v>7</v>
      </c>
    </row>
    <row r="15" spans="1:74" ht="6.95" customHeight="1">
      <c r="B15" s="16"/>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5"/>
      <c r="BG15" s="207"/>
      <c r="BS15" s="12" t="s">
        <v>4</v>
      </c>
    </row>
    <row r="16" spans="1:74" ht="12" customHeight="1">
      <c r="B16" s="16"/>
      <c r="C16" s="17"/>
      <c r="D16" s="24" t="s">
        <v>32</v>
      </c>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24" t="s">
        <v>25</v>
      </c>
      <c r="AL16" s="17"/>
      <c r="AM16" s="17"/>
      <c r="AN16" s="22" t="s">
        <v>33</v>
      </c>
      <c r="AO16" s="17"/>
      <c r="AP16" s="17"/>
      <c r="AQ16" s="17"/>
      <c r="AR16" s="15"/>
      <c r="BG16" s="207"/>
      <c r="BS16" s="12" t="s">
        <v>4</v>
      </c>
    </row>
    <row r="17" spans="2:71" ht="18.399999999999999" customHeight="1">
      <c r="B17" s="16"/>
      <c r="C17" s="17"/>
      <c r="D17" s="17"/>
      <c r="E17" s="22" t="s">
        <v>34</v>
      </c>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24" t="s">
        <v>28</v>
      </c>
      <c r="AL17" s="17"/>
      <c r="AM17" s="17"/>
      <c r="AN17" s="22" t="s">
        <v>35</v>
      </c>
      <c r="AO17" s="17"/>
      <c r="AP17" s="17"/>
      <c r="AQ17" s="17"/>
      <c r="AR17" s="15"/>
      <c r="BG17" s="207"/>
      <c r="BS17" s="12" t="s">
        <v>5</v>
      </c>
    </row>
    <row r="18" spans="2:71" ht="6.95" customHeight="1">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5"/>
      <c r="BG18" s="207"/>
      <c r="BS18" s="12" t="s">
        <v>7</v>
      </c>
    </row>
    <row r="19" spans="2:71" ht="12" customHeight="1">
      <c r="B19" s="16"/>
      <c r="C19" s="17"/>
      <c r="D19" s="24" t="s">
        <v>36</v>
      </c>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24" t="s">
        <v>25</v>
      </c>
      <c r="AL19" s="17"/>
      <c r="AM19" s="17"/>
      <c r="AN19" s="22" t="s">
        <v>1</v>
      </c>
      <c r="AO19" s="17"/>
      <c r="AP19" s="17"/>
      <c r="AQ19" s="17"/>
      <c r="AR19" s="15"/>
      <c r="BG19" s="207"/>
      <c r="BS19" s="12" t="s">
        <v>7</v>
      </c>
    </row>
    <row r="20" spans="2:71" ht="18.399999999999999" customHeight="1">
      <c r="B20" s="16"/>
      <c r="C20" s="17"/>
      <c r="D20" s="17"/>
      <c r="E20" s="22" t="s">
        <v>37</v>
      </c>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24" t="s">
        <v>28</v>
      </c>
      <c r="AL20" s="17"/>
      <c r="AM20" s="17"/>
      <c r="AN20" s="22" t="s">
        <v>1</v>
      </c>
      <c r="AO20" s="17"/>
      <c r="AP20" s="17"/>
      <c r="AQ20" s="17"/>
      <c r="AR20" s="15"/>
      <c r="BG20" s="207"/>
      <c r="BS20" s="12" t="s">
        <v>5</v>
      </c>
    </row>
    <row r="21" spans="2:71" ht="6.95" customHeight="1">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5"/>
      <c r="BG21" s="207"/>
    </row>
    <row r="22" spans="2:71" ht="12" customHeight="1">
      <c r="B22" s="16"/>
      <c r="C22" s="17"/>
      <c r="D22" s="24" t="s">
        <v>38</v>
      </c>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5"/>
      <c r="BG22" s="207"/>
    </row>
    <row r="23" spans="2:71" ht="16.5" customHeight="1">
      <c r="B23" s="16"/>
      <c r="C23" s="17"/>
      <c r="D23" s="17"/>
      <c r="E23" s="231" t="s">
        <v>1</v>
      </c>
      <c r="F23" s="231"/>
      <c r="G23" s="231"/>
      <c r="H23" s="231"/>
      <c r="I23" s="231"/>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1"/>
      <c r="AK23" s="231"/>
      <c r="AL23" s="231"/>
      <c r="AM23" s="231"/>
      <c r="AN23" s="231"/>
      <c r="AO23" s="17"/>
      <c r="AP23" s="17"/>
      <c r="AQ23" s="17"/>
      <c r="AR23" s="15"/>
      <c r="BG23" s="207"/>
    </row>
    <row r="24" spans="2:71" ht="6.95" customHeight="1">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5"/>
      <c r="BG24" s="207"/>
    </row>
    <row r="25" spans="2:71" ht="6.95" customHeight="1">
      <c r="B25" s="16"/>
      <c r="C25" s="1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17"/>
      <c r="AQ25" s="17"/>
      <c r="AR25" s="15"/>
      <c r="BG25" s="207"/>
    </row>
    <row r="26" spans="2:71" s="1" customFormat="1" ht="25.9" customHeight="1">
      <c r="B26" s="28"/>
      <c r="C26" s="29"/>
      <c r="D26" s="30" t="s">
        <v>39</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208">
        <f>ROUND(AG54,2)</f>
        <v>0</v>
      </c>
      <c r="AL26" s="209"/>
      <c r="AM26" s="209"/>
      <c r="AN26" s="209"/>
      <c r="AO26" s="209"/>
      <c r="AP26" s="29"/>
      <c r="AQ26" s="29"/>
      <c r="AR26" s="32"/>
      <c r="BG26" s="207"/>
    </row>
    <row r="27" spans="2:71" s="1" customFormat="1" ht="6.95" customHeight="1">
      <c r="B27" s="28"/>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2"/>
      <c r="BG27" s="207"/>
    </row>
    <row r="28" spans="2:71" s="1" customFormat="1" ht="11.25">
      <c r="B28" s="28"/>
      <c r="C28" s="29"/>
      <c r="D28" s="29"/>
      <c r="E28" s="29"/>
      <c r="F28" s="29"/>
      <c r="G28" s="29"/>
      <c r="H28" s="29"/>
      <c r="I28" s="29"/>
      <c r="J28" s="29"/>
      <c r="K28" s="29"/>
      <c r="L28" s="232" t="s">
        <v>40</v>
      </c>
      <c r="M28" s="232"/>
      <c r="N28" s="232"/>
      <c r="O28" s="232"/>
      <c r="P28" s="232"/>
      <c r="Q28" s="29"/>
      <c r="R28" s="29"/>
      <c r="S28" s="29"/>
      <c r="T28" s="29"/>
      <c r="U28" s="29"/>
      <c r="V28" s="29"/>
      <c r="W28" s="232" t="s">
        <v>41</v>
      </c>
      <c r="X28" s="232"/>
      <c r="Y28" s="232"/>
      <c r="Z28" s="232"/>
      <c r="AA28" s="232"/>
      <c r="AB28" s="232"/>
      <c r="AC28" s="232"/>
      <c r="AD28" s="232"/>
      <c r="AE28" s="232"/>
      <c r="AF28" s="29"/>
      <c r="AG28" s="29"/>
      <c r="AH28" s="29"/>
      <c r="AI28" s="29"/>
      <c r="AJ28" s="29"/>
      <c r="AK28" s="232" t="s">
        <v>42</v>
      </c>
      <c r="AL28" s="232"/>
      <c r="AM28" s="232"/>
      <c r="AN28" s="232"/>
      <c r="AO28" s="232"/>
      <c r="AP28" s="29"/>
      <c r="AQ28" s="29"/>
      <c r="AR28" s="32"/>
      <c r="BG28" s="207"/>
    </row>
    <row r="29" spans="2:71" s="2" customFormat="1" ht="14.45" customHeight="1">
      <c r="B29" s="33"/>
      <c r="C29" s="34"/>
      <c r="D29" s="24" t="s">
        <v>43</v>
      </c>
      <c r="E29" s="34"/>
      <c r="F29" s="24" t="s">
        <v>44</v>
      </c>
      <c r="G29" s="34"/>
      <c r="H29" s="34"/>
      <c r="I29" s="34"/>
      <c r="J29" s="34"/>
      <c r="K29" s="34"/>
      <c r="L29" s="233">
        <v>0.21</v>
      </c>
      <c r="M29" s="205"/>
      <c r="N29" s="205"/>
      <c r="O29" s="205"/>
      <c r="P29" s="205"/>
      <c r="Q29" s="34"/>
      <c r="R29" s="34"/>
      <c r="S29" s="34"/>
      <c r="T29" s="34"/>
      <c r="U29" s="34"/>
      <c r="V29" s="34"/>
      <c r="W29" s="204">
        <f>ROUND(BB54, 2)</f>
        <v>0</v>
      </c>
      <c r="X29" s="205"/>
      <c r="Y29" s="205"/>
      <c r="Z29" s="205"/>
      <c r="AA29" s="205"/>
      <c r="AB29" s="205"/>
      <c r="AC29" s="205"/>
      <c r="AD29" s="205"/>
      <c r="AE29" s="205"/>
      <c r="AF29" s="34"/>
      <c r="AG29" s="34"/>
      <c r="AH29" s="34"/>
      <c r="AI29" s="34"/>
      <c r="AJ29" s="34"/>
      <c r="AK29" s="204">
        <f>ROUND(AX54, 2)</f>
        <v>0</v>
      </c>
      <c r="AL29" s="205"/>
      <c r="AM29" s="205"/>
      <c r="AN29" s="205"/>
      <c r="AO29" s="205"/>
      <c r="AP29" s="34"/>
      <c r="AQ29" s="34"/>
      <c r="AR29" s="35"/>
      <c r="BG29" s="207"/>
    </row>
    <row r="30" spans="2:71" s="2" customFormat="1" ht="14.45" customHeight="1">
      <c r="B30" s="33"/>
      <c r="C30" s="34"/>
      <c r="D30" s="34"/>
      <c r="E30" s="34"/>
      <c r="F30" s="24" t="s">
        <v>45</v>
      </c>
      <c r="G30" s="34"/>
      <c r="H30" s="34"/>
      <c r="I30" s="34"/>
      <c r="J30" s="34"/>
      <c r="K30" s="34"/>
      <c r="L30" s="233">
        <v>0.15</v>
      </c>
      <c r="M30" s="205"/>
      <c r="N30" s="205"/>
      <c r="O30" s="205"/>
      <c r="P30" s="205"/>
      <c r="Q30" s="34"/>
      <c r="R30" s="34"/>
      <c r="S30" s="34"/>
      <c r="T30" s="34"/>
      <c r="U30" s="34"/>
      <c r="V30" s="34"/>
      <c r="W30" s="204">
        <f>ROUND(BC54, 2)</f>
        <v>0</v>
      </c>
      <c r="X30" s="205"/>
      <c r="Y30" s="205"/>
      <c r="Z30" s="205"/>
      <c r="AA30" s="205"/>
      <c r="AB30" s="205"/>
      <c r="AC30" s="205"/>
      <c r="AD30" s="205"/>
      <c r="AE30" s="205"/>
      <c r="AF30" s="34"/>
      <c r="AG30" s="34"/>
      <c r="AH30" s="34"/>
      <c r="AI30" s="34"/>
      <c r="AJ30" s="34"/>
      <c r="AK30" s="204">
        <f>ROUND(AY54, 2)</f>
        <v>0</v>
      </c>
      <c r="AL30" s="205"/>
      <c r="AM30" s="205"/>
      <c r="AN30" s="205"/>
      <c r="AO30" s="205"/>
      <c r="AP30" s="34"/>
      <c r="AQ30" s="34"/>
      <c r="AR30" s="35"/>
      <c r="BG30" s="207"/>
    </row>
    <row r="31" spans="2:71" s="2" customFormat="1" ht="14.45" hidden="1" customHeight="1">
      <c r="B31" s="33"/>
      <c r="C31" s="34"/>
      <c r="D31" s="34"/>
      <c r="E31" s="34"/>
      <c r="F31" s="24" t="s">
        <v>46</v>
      </c>
      <c r="G31" s="34"/>
      <c r="H31" s="34"/>
      <c r="I31" s="34"/>
      <c r="J31" s="34"/>
      <c r="K31" s="34"/>
      <c r="L31" s="233">
        <v>0.21</v>
      </c>
      <c r="M31" s="205"/>
      <c r="N31" s="205"/>
      <c r="O31" s="205"/>
      <c r="P31" s="205"/>
      <c r="Q31" s="34"/>
      <c r="R31" s="34"/>
      <c r="S31" s="34"/>
      <c r="T31" s="34"/>
      <c r="U31" s="34"/>
      <c r="V31" s="34"/>
      <c r="W31" s="204">
        <f>ROUND(BD54, 2)</f>
        <v>0</v>
      </c>
      <c r="X31" s="205"/>
      <c r="Y31" s="205"/>
      <c r="Z31" s="205"/>
      <c r="AA31" s="205"/>
      <c r="AB31" s="205"/>
      <c r="AC31" s="205"/>
      <c r="AD31" s="205"/>
      <c r="AE31" s="205"/>
      <c r="AF31" s="34"/>
      <c r="AG31" s="34"/>
      <c r="AH31" s="34"/>
      <c r="AI31" s="34"/>
      <c r="AJ31" s="34"/>
      <c r="AK31" s="204">
        <v>0</v>
      </c>
      <c r="AL31" s="205"/>
      <c r="AM31" s="205"/>
      <c r="AN31" s="205"/>
      <c r="AO31" s="205"/>
      <c r="AP31" s="34"/>
      <c r="AQ31" s="34"/>
      <c r="AR31" s="35"/>
      <c r="BG31" s="207"/>
    </row>
    <row r="32" spans="2:71" s="2" customFormat="1" ht="14.45" hidden="1" customHeight="1">
      <c r="B32" s="33"/>
      <c r="C32" s="34"/>
      <c r="D32" s="34"/>
      <c r="E32" s="34"/>
      <c r="F32" s="24" t="s">
        <v>47</v>
      </c>
      <c r="G32" s="34"/>
      <c r="H32" s="34"/>
      <c r="I32" s="34"/>
      <c r="J32" s="34"/>
      <c r="K32" s="34"/>
      <c r="L32" s="233">
        <v>0.15</v>
      </c>
      <c r="M32" s="205"/>
      <c r="N32" s="205"/>
      <c r="O32" s="205"/>
      <c r="P32" s="205"/>
      <c r="Q32" s="34"/>
      <c r="R32" s="34"/>
      <c r="S32" s="34"/>
      <c r="T32" s="34"/>
      <c r="U32" s="34"/>
      <c r="V32" s="34"/>
      <c r="W32" s="204">
        <f>ROUND(BE54, 2)</f>
        <v>0</v>
      </c>
      <c r="X32" s="205"/>
      <c r="Y32" s="205"/>
      <c r="Z32" s="205"/>
      <c r="AA32" s="205"/>
      <c r="AB32" s="205"/>
      <c r="AC32" s="205"/>
      <c r="AD32" s="205"/>
      <c r="AE32" s="205"/>
      <c r="AF32" s="34"/>
      <c r="AG32" s="34"/>
      <c r="AH32" s="34"/>
      <c r="AI32" s="34"/>
      <c r="AJ32" s="34"/>
      <c r="AK32" s="204">
        <v>0</v>
      </c>
      <c r="AL32" s="205"/>
      <c r="AM32" s="205"/>
      <c r="AN32" s="205"/>
      <c r="AO32" s="205"/>
      <c r="AP32" s="34"/>
      <c r="AQ32" s="34"/>
      <c r="AR32" s="35"/>
      <c r="BG32" s="207"/>
    </row>
    <row r="33" spans="2:59" s="2" customFormat="1" ht="14.45" hidden="1" customHeight="1">
      <c r="B33" s="33"/>
      <c r="C33" s="34"/>
      <c r="D33" s="34"/>
      <c r="E33" s="34"/>
      <c r="F33" s="24" t="s">
        <v>48</v>
      </c>
      <c r="G33" s="34"/>
      <c r="H33" s="34"/>
      <c r="I33" s="34"/>
      <c r="J33" s="34"/>
      <c r="K33" s="34"/>
      <c r="L33" s="233">
        <v>0</v>
      </c>
      <c r="M33" s="205"/>
      <c r="N33" s="205"/>
      <c r="O33" s="205"/>
      <c r="P33" s="205"/>
      <c r="Q33" s="34"/>
      <c r="R33" s="34"/>
      <c r="S33" s="34"/>
      <c r="T33" s="34"/>
      <c r="U33" s="34"/>
      <c r="V33" s="34"/>
      <c r="W33" s="204">
        <f>ROUND(BF54, 2)</f>
        <v>0</v>
      </c>
      <c r="X33" s="205"/>
      <c r="Y33" s="205"/>
      <c r="Z33" s="205"/>
      <c r="AA33" s="205"/>
      <c r="AB33" s="205"/>
      <c r="AC33" s="205"/>
      <c r="AD33" s="205"/>
      <c r="AE33" s="205"/>
      <c r="AF33" s="34"/>
      <c r="AG33" s="34"/>
      <c r="AH33" s="34"/>
      <c r="AI33" s="34"/>
      <c r="AJ33" s="34"/>
      <c r="AK33" s="204">
        <v>0</v>
      </c>
      <c r="AL33" s="205"/>
      <c r="AM33" s="205"/>
      <c r="AN33" s="205"/>
      <c r="AO33" s="205"/>
      <c r="AP33" s="34"/>
      <c r="AQ33" s="34"/>
      <c r="AR33" s="35"/>
      <c r="BG33" s="207"/>
    </row>
    <row r="34" spans="2:59" s="1" customFormat="1" ht="6.95" customHeight="1">
      <c r="B34" s="28"/>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2"/>
      <c r="BG34" s="207"/>
    </row>
    <row r="35" spans="2:59" s="1" customFormat="1" ht="25.9" customHeight="1">
      <c r="B35" s="28"/>
      <c r="C35" s="36"/>
      <c r="D35" s="37" t="s">
        <v>49</v>
      </c>
      <c r="E35" s="38"/>
      <c r="F35" s="38"/>
      <c r="G35" s="38"/>
      <c r="H35" s="38"/>
      <c r="I35" s="38"/>
      <c r="J35" s="38"/>
      <c r="K35" s="38"/>
      <c r="L35" s="38"/>
      <c r="M35" s="38"/>
      <c r="N35" s="38"/>
      <c r="O35" s="38"/>
      <c r="P35" s="38"/>
      <c r="Q35" s="38"/>
      <c r="R35" s="38"/>
      <c r="S35" s="38"/>
      <c r="T35" s="39" t="s">
        <v>50</v>
      </c>
      <c r="U35" s="38"/>
      <c r="V35" s="38"/>
      <c r="W35" s="38"/>
      <c r="X35" s="210" t="s">
        <v>51</v>
      </c>
      <c r="Y35" s="211"/>
      <c r="Z35" s="211"/>
      <c r="AA35" s="211"/>
      <c r="AB35" s="211"/>
      <c r="AC35" s="38"/>
      <c r="AD35" s="38"/>
      <c r="AE35" s="38"/>
      <c r="AF35" s="38"/>
      <c r="AG35" s="38"/>
      <c r="AH35" s="38"/>
      <c r="AI35" s="38"/>
      <c r="AJ35" s="38"/>
      <c r="AK35" s="212">
        <f>SUM(AK26:AK33)</f>
        <v>0</v>
      </c>
      <c r="AL35" s="211"/>
      <c r="AM35" s="211"/>
      <c r="AN35" s="211"/>
      <c r="AO35" s="213"/>
      <c r="AP35" s="36"/>
      <c r="AQ35" s="36"/>
      <c r="AR35" s="32"/>
    </row>
    <row r="36" spans="2:59" s="1" customFormat="1" ht="6.95" customHeight="1">
      <c r="B36" s="2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2"/>
    </row>
    <row r="37" spans="2:59" s="1" customFormat="1" ht="6.95" customHeight="1">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2"/>
    </row>
    <row r="41" spans="2:59" s="1" customFormat="1" ht="6.95" customHeight="1">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2"/>
    </row>
    <row r="42" spans="2:59" s="1" customFormat="1" ht="24.95" customHeight="1">
      <c r="B42" s="28"/>
      <c r="C42" s="18" t="s">
        <v>52</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32"/>
    </row>
    <row r="43" spans="2:59" s="1" customFormat="1" ht="6.95" customHeight="1">
      <c r="B43" s="28"/>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32"/>
    </row>
    <row r="44" spans="2:59" s="1" customFormat="1" ht="12" customHeight="1">
      <c r="B44" s="28"/>
      <c r="C44" s="24" t="s">
        <v>14</v>
      </c>
      <c r="D44" s="29"/>
      <c r="E44" s="29"/>
      <c r="F44" s="29"/>
      <c r="G44" s="29"/>
      <c r="H44" s="29"/>
      <c r="I44" s="29"/>
      <c r="J44" s="29"/>
      <c r="K44" s="29"/>
      <c r="L44" s="29" t="str">
        <f>K5</f>
        <v>PD</v>
      </c>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32"/>
    </row>
    <row r="45" spans="2:59" s="3" customFormat="1" ht="36.950000000000003" customHeight="1">
      <c r="B45" s="44"/>
      <c r="C45" s="45" t="s">
        <v>17</v>
      </c>
      <c r="D45" s="46"/>
      <c r="E45" s="46"/>
      <c r="F45" s="46"/>
      <c r="G45" s="46"/>
      <c r="H45" s="46"/>
      <c r="I45" s="46"/>
      <c r="J45" s="46"/>
      <c r="K45" s="46"/>
      <c r="L45" s="223" t="str">
        <f>K6</f>
        <v>Oprava STS Valašské Meziříčí</v>
      </c>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4"/>
      <c r="AL45" s="224"/>
      <c r="AM45" s="224"/>
      <c r="AN45" s="224"/>
      <c r="AO45" s="224"/>
      <c r="AP45" s="46"/>
      <c r="AQ45" s="46"/>
      <c r="AR45" s="47"/>
    </row>
    <row r="46" spans="2:59" s="1" customFormat="1" ht="6.95" customHeight="1">
      <c r="B46" s="28"/>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32"/>
    </row>
    <row r="47" spans="2:59" s="1" customFormat="1" ht="12" customHeight="1">
      <c r="B47" s="28"/>
      <c r="C47" s="24" t="s">
        <v>21</v>
      </c>
      <c r="D47" s="29"/>
      <c r="E47" s="29"/>
      <c r="F47" s="29"/>
      <c r="G47" s="29"/>
      <c r="H47" s="29"/>
      <c r="I47" s="29"/>
      <c r="J47" s="29"/>
      <c r="K47" s="29"/>
      <c r="L47" s="48" t="str">
        <f>IF(K8="","",K8)</f>
        <v>Valašské Meziříčí</v>
      </c>
      <c r="M47" s="29"/>
      <c r="N47" s="29"/>
      <c r="O47" s="29"/>
      <c r="P47" s="29"/>
      <c r="Q47" s="29"/>
      <c r="R47" s="29"/>
      <c r="S47" s="29"/>
      <c r="T47" s="29"/>
      <c r="U47" s="29"/>
      <c r="V47" s="29"/>
      <c r="W47" s="29"/>
      <c r="X47" s="29"/>
      <c r="Y47" s="29"/>
      <c r="Z47" s="29"/>
      <c r="AA47" s="29"/>
      <c r="AB47" s="29"/>
      <c r="AC47" s="29"/>
      <c r="AD47" s="29"/>
      <c r="AE47" s="29"/>
      <c r="AF47" s="29"/>
      <c r="AG47" s="29"/>
      <c r="AH47" s="29"/>
      <c r="AI47" s="24" t="s">
        <v>23</v>
      </c>
      <c r="AJ47" s="29"/>
      <c r="AK47" s="29"/>
      <c r="AL47" s="29"/>
      <c r="AM47" s="225" t="str">
        <f>IF(AN8= "","",AN8)</f>
        <v/>
      </c>
      <c r="AN47" s="225"/>
      <c r="AO47" s="29"/>
      <c r="AP47" s="29"/>
      <c r="AQ47" s="29"/>
      <c r="AR47" s="32"/>
    </row>
    <row r="48" spans="2:59" s="1" customFormat="1" ht="6.95" customHeight="1">
      <c r="B48" s="28"/>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32"/>
    </row>
    <row r="49" spans="1:91" s="1" customFormat="1" ht="13.7" customHeight="1">
      <c r="B49" s="28"/>
      <c r="C49" s="24" t="s">
        <v>24</v>
      </c>
      <c r="D49" s="29"/>
      <c r="E49" s="29"/>
      <c r="F49" s="29"/>
      <c r="G49" s="29"/>
      <c r="H49" s="29"/>
      <c r="I49" s="29"/>
      <c r="J49" s="29"/>
      <c r="K49" s="29"/>
      <c r="L49" s="29" t="str">
        <f>IF(E11= "","",E11)</f>
        <v>Správa železniční dopravní cesty, s.o. - OŘ Olc</v>
      </c>
      <c r="M49" s="29"/>
      <c r="N49" s="29"/>
      <c r="O49" s="29"/>
      <c r="P49" s="29"/>
      <c r="Q49" s="29"/>
      <c r="R49" s="29"/>
      <c r="S49" s="29"/>
      <c r="T49" s="29"/>
      <c r="U49" s="29"/>
      <c r="V49" s="29"/>
      <c r="W49" s="29"/>
      <c r="X49" s="29"/>
      <c r="Y49" s="29"/>
      <c r="Z49" s="29"/>
      <c r="AA49" s="29"/>
      <c r="AB49" s="29"/>
      <c r="AC49" s="29"/>
      <c r="AD49" s="29"/>
      <c r="AE49" s="29"/>
      <c r="AF49" s="29"/>
      <c r="AG49" s="29"/>
      <c r="AH49" s="29"/>
      <c r="AI49" s="24" t="s">
        <v>32</v>
      </c>
      <c r="AJ49" s="29"/>
      <c r="AK49" s="29"/>
      <c r="AL49" s="29"/>
      <c r="AM49" s="221" t="str">
        <f>IF(E17="","",E17)</f>
        <v>SB projekt s.r.o.</v>
      </c>
      <c r="AN49" s="222"/>
      <c r="AO49" s="222"/>
      <c r="AP49" s="222"/>
      <c r="AQ49" s="29"/>
      <c r="AR49" s="32"/>
      <c r="AS49" s="215" t="s">
        <v>53</v>
      </c>
      <c r="AT49" s="216"/>
      <c r="AU49" s="49"/>
      <c r="AV49" s="49"/>
      <c r="AW49" s="49"/>
      <c r="AX49" s="49"/>
      <c r="AY49" s="49"/>
      <c r="AZ49" s="49"/>
      <c r="BA49" s="49"/>
      <c r="BB49" s="49"/>
      <c r="BC49" s="49"/>
      <c r="BD49" s="49"/>
      <c r="BE49" s="49"/>
      <c r="BF49" s="50"/>
    </row>
    <row r="50" spans="1:91" s="1" customFormat="1" ht="13.7" customHeight="1">
      <c r="B50" s="28"/>
      <c r="C50" s="24" t="s">
        <v>30</v>
      </c>
      <c r="D50" s="29"/>
      <c r="E50" s="29"/>
      <c r="F50" s="29"/>
      <c r="G50" s="29"/>
      <c r="H50" s="29"/>
      <c r="I50" s="29"/>
      <c r="J50" s="29"/>
      <c r="K50" s="29"/>
      <c r="L50" s="29" t="str">
        <f>IF(E14= "Vyplň údaj","",E14)</f>
        <v/>
      </c>
      <c r="M50" s="29"/>
      <c r="N50" s="29"/>
      <c r="O50" s="29"/>
      <c r="P50" s="29"/>
      <c r="Q50" s="29"/>
      <c r="R50" s="29"/>
      <c r="S50" s="29"/>
      <c r="T50" s="29"/>
      <c r="U50" s="29"/>
      <c r="V50" s="29"/>
      <c r="W50" s="29"/>
      <c r="X50" s="29"/>
      <c r="Y50" s="29"/>
      <c r="Z50" s="29"/>
      <c r="AA50" s="29"/>
      <c r="AB50" s="29"/>
      <c r="AC50" s="29"/>
      <c r="AD50" s="29"/>
      <c r="AE50" s="29"/>
      <c r="AF50" s="29"/>
      <c r="AG50" s="29"/>
      <c r="AH50" s="29"/>
      <c r="AI50" s="24" t="s">
        <v>36</v>
      </c>
      <c r="AJ50" s="29"/>
      <c r="AK50" s="29"/>
      <c r="AL50" s="29"/>
      <c r="AM50" s="221" t="str">
        <f>IF(E20="","",E20)</f>
        <v>Ing. Jan Slivka</v>
      </c>
      <c r="AN50" s="222"/>
      <c r="AO50" s="222"/>
      <c r="AP50" s="222"/>
      <c r="AQ50" s="29"/>
      <c r="AR50" s="32"/>
      <c r="AS50" s="217"/>
      <c r="AT50" s="218"/>
      <c r="AU50" s="51"/>
      <c r="AV50" s="51"/>
      <c r="AW50" s="51"/>
      <c r="AX50" s="51"/>
      <c r="AY50" s="51"/>
      <c r="AZ50" s="51"/>
      <c r="BA50" s="51"/>
      <c r="BB50" s="51"/>
      <c r="BC50" s="51"/>
      <c r="BD50" s="51"/>
      <c r="BE50" s="51"/>
      <c r="BF50" s="52"/>
    </row>
    <row r="51" spans="1:91" s="1" customFormat="1" ht="10.9" customHeight="1">
      <c r="B51" s="28"/>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32"/>
      <c r="AS51" s="219"/>
      <c r="AT51" s="220"/>
      <c r="AU51" s="53"/>
      <c r="AV51" s="53"/>
      <c r="AW51" s="53"/>
      <c r="AX51" s="53"/>
      <c r="AY51" s="53"/>
      <c r="AZ51" s="53"/>
      <c r="BA51" s="53"/>
      <c r="BB51" s="53"/>
      <c r="BC51" s="53"/>
      <c r="BD51" s="53"/>
      <c r="BE51" s="53"/>
      <c r="BF51" s="54"/>
    </row>
    <row r="52" spans="1:91" s="1" customFormat="1" ht="29.25" customHeight="1">
      <c r="B52" s="28"/>
      <c r="C52" s="236" t="s">
        <v>54</v>
      </c>
      <c r="D52" s="237"/>
      <c r="E52" s="237"/>
      <c r="F52" s="237"/>
      <c r="G52" s="237"/>
      <c r="H52" s="55"/>
      <c r="I52" s="238" t="s">
        <v>55</v>
      </c>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41" t="s">
        <v>56</v>
      </c>
      <c r="AH52" s="237"/>
      <c r="AI52" s="237"/>
      <c r="AJ52" s="237"/>
      <c r="AK52" s="237"/>
      <c r="AL52" s="237"/>
      <c r="AM52" s="237"/>
      <c r="AN52" s="238" t="s">
        <v>57</v>
      </c>
      <c r="AO52" s="237"/>
      <c r="AP52" s="240"/>
      <c r="AQ52" s="56" t="s">
        <v>58</v>
      </c>
      <c r="AR52" s="32"/>
      <c r="AS52" s="57" t="s">
        <v>59</v>
      </c>
      <c r="AT52" s="58" t="s">
        <v>60</v>
      </c>
      <c r="AU52" s="58" t="s">
        <v>61</v>
      </c>
      <c r="AV52" s="58" t="s">
        <v>62</v>
      </c>
      <c r="AW52" s="58" t="s">
        <v>63</v>
      </c>
      <c r="AX52" s="58" t="s">
        <v>64</v>
      </c>
      <c r="AY52" s="58" t="s">
        <v>65</v>
      </c>
      <c r="AZ52" s="58" t="s">
        <v>66</v>
      </c>
      <c r="BA52" s="58" t="s">
        <v>67</v>
      </c>
      <c r="BB52" s="58" t="s">
        <v>68</v>
      </c>
      <c r="BC52" s="58" t="s">
        <v>69</v>
      </c>
      <c r="BD52" s="58" t="s">
        <v>70</v>
      </c>
      <c r="BE52" s="58" t="s">
        <v>71</v>
      </c>
      <c r="BF52" s="59" t="s">
        <v>72</v>
      </c>
    </row>
    <row r="53" spans="1:91" s="1" customFormat="1" ht="10.9" customHeight="1">
      <c r="B53" s="28"/>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32"/>
      <c r="AS53" s="60"/>
      <c r="AT53" s="61"/>
      <c r="AU53" s="61"/>
      <c r="AV53" s="61"/>
      <c r="AW53" s="61"/>
      <c r="AX53" s="61"/>
      <c r="AY53" s="61"/>
      <c r="AZ53" s="61"/>
      <c r="BA53" s="61"/>
      <c r="BB53" s="61"/>
      <c r="BC53" s="61"/>
      <c r="BD53" s="61"/>
      <c r="BE53" s="61"/>
      <c r="BF53" s="62"/>
    </row>
    <row r="54" spans="1:91" s="4" customFormat="1" ht="32.450000000000003" customHeight="1">
      <c r="B54" s="63"/>
      <c r="C54" s="64" t="s">
        <v>73</v>
      </c>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242">
        <f>ROUND(SUM(AG55:AG61),2)</f>
        <v>0</v>
      </c>
      <c r="AH54" s="242"/>
      <c r="AI54" s="242"/>
      <c r="AJ54" s="242"/>
      <c r="AK54" s="242"/>
      <c r="AL54" s="242"/>
      <c r="AM54" s="242"/>
      <c r="AN54" s="243">
        <f t="shared" ref="AN54:AN61" si="0">SUM(AG54,AV54)</f>
        <v>0</v>
      </c>
      <c r="AO54" s="243"/>
      <c r="AP54" s="243"/>
      <c r="AQ54" s="67" t="s">
        <v>1</v>
      </c>
      <c r="AR54" s="68"/>
      <c r="AS54" s="69">
        <f>ROUND(SUM(AS55:AS61),2)</f>
        <v>0</v>
      </c>
      <c r="AT54" s="70">
        <f>ROUND(SUM(AT55:AT61),2)</f>
        <v>0</v>
      </c>
      <c r="AU54" s="71">
        <f>ROUND(SUM(AU55:AU61),2)</f>
        <v>0</v>
      </c>
      <c r="AV54" s="71">
        <f t="shared" ref="AV54:AV61" si="1">ROUND(SUM(AX54:AY54),2)</f>
        <v>0</v>
      </c>
      <c r="AW54" s="72">
        <f>ROUND(SUM(AW55:AW61),5)</f>
        <v>0</v>
      </c>
      <c r="AX54" s="71">
        <f>ROUND(BB54*L29,2)</f>
        <v>0</v>
      </c>
      <c r="AY54" s="71">
        <f>ROUND(BC54*L30,2)</f>
        <v>0</v>
      </c>
      <c r="AZ54" s="71">
        <f>ROUND(BD54*L29,2)</f>
        <v>0</v>
      </c>
      <c r="BA54" s="71">
        <f>ROUND(BE54*L30,2)</f>
        <v>0</v>
      </c>
      <c r="BB54" s="71">
        <f>ROUND(SUM(BB55:BB61),2)</f>
        <v>0</v>
      </c>
      <c r="BC54" s="71">
        <f>ROUND(SUM(BC55:BC61),2)</f>
        <v>0</v>
      </c>
      <c r="BD54" s="71">
        <f>ROUND(SUM(BD55:BD61),2)</f>
        <v>0</v>
      </c>
      <c r="BE54" s="71">
        <f>ROUND(SUM(BE55:BE61),2)</f>
        <v>0</v>
      </c>
      <c r="BF54" s="73">
        <f>ROUND(SUM(BF55:BF61),2)</f>
        <v>0</v>
      </c>
      <c r="BS54" s="74" t="s">
        <v>74</v>
      </c>
      <c r="BT54" s="74" t="s">
        <v>75</v>
      </c>
      <c r="BU54" s="75" t="s">
        <v>76</v>
      </c>
      <c r="BV54" s="74" t="s">
        <v>77</v>
      </c>
      <c r="BW54" s="74" t="s">
        <v>6</v>
      </c>
      <c r="BX54" s="74" t="s">
        <v>78</v>
      </c>
      <c r="CL54" s="74" t="s">
        <v>1</v>
      </c>
    </row>
    <row r="55" spans="1:91" s="5" customFormat="1" ht="27" customHeight="1">
      <c r="A55" s="76" t="s">
        <v>79</v>
      </c>
      <c r="B55" s="77"/>
      <c r="C55" s="78"/>
      <c r="D55" s="239" t="s">
        <v>80</v>
      </c>
      <c r="E55" s="239"/>
      <c r="F55" s="239"/>
      <c r="G55" s="239"/>
      <c r="H55" s="239"/>
      <c r="I55" s="79"/>
      <c r="J55" s="239" t="s">
        <v>81</v>
      </c>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4">
        <f>'PS 1-31 - Oprava DŘT'!K32</f>
        <v>0</v>
      </c>
      <c r="AH55" s="235"/>
      <c r="AI55" s="235"/>
      <c r="AJ55" s="235"/>
      <c r="AK55" s="235"/>
      <c r="AL55" s="235"/>
      <c r="AM55" s="235"/>
      <c r="AN55" s="234">
        <f t="shared" si="0"/>
        <v>0</v>
      </c>
      <c r="AO55" s="235"/>
      <c r="AP55" s="235"/>
      <c r="AQ55" s="80" t="s">
        <v>82</v>
      </c>
      <c r="AR55" s="81"/>
      <c r="AS55" s="82">
        <f>'PS 1-31 - Oprava DŘT'!K30</f>
        <v>0</v>
      </c>
      <c r="AT55" s="83">
        <f>'PS 1-31 - Oprava DŘT'!K31</f>
        <v>0</v>
      </c>
      <c r="AU55" s="83">
        <v>0</v>
      </c>
      <c r="AV55" s="83">
        <f t="shared" si="1"/>
        <v>0</v>
      </c>
      <c r="AW55" s="84">
        <f>'PS 1-31 - Oprava DŘT'!T82</f>
        <v>0</v>
      </c>
      <c r="AX55" s="83">
        <f>'PS 1-31 - Oprava DŘT'!K35</f>
        <v>0</v>
      </c>
      <c r="AY55" s="83">
        <f>'PS 1-31 - Oprava DŘT'!K36</f>
        <v>0</v>
      </c>
      <c r="AZ55" s="83">
        <f>'PS 1-31 - Oprava DŘT'!K37</f>
        <v>0</v>
      </c>
      <c r="BA55" s="83">
        <f>'PS 1-31 - Oprava DŘT'!K38</f>
        <v>0</v>
      </c>
      <c r="BB55" s="83">
        <f>'PS 1-31 - Oprava DŘT'!F35</f>
        <v>0</v>
      </c>
      <c r="BC55" s="83">
        <f>'PS 1-31 - Oprava DŘT'!F36</f>
        <v>0</v>
      </c>
      <c r="BD55" s="83">
        <f>'PS 1-31 - Oprava DŘT'!F37</f>
        <v>0</v>
      </c>
      <c r="BE55" s="83">
        <f>'PS 1-31 - Oprava DŘT'!F38</f>
        <v>0</v>
      </c>
      <c r="BF55" s="85">
        <f>'PS 1-31 - Oprava DŘT'!F39</f>
        <v>0</v>
      </c>
      <c r="BT55" s="86" t="s">
        <v>83</v>
      </c>
      <c r="BV55" s="86" t="s">
        <v>77</v>
      </c>
      <c r="BW55" s="86" t="s">
        <v>84</v>
      </c>
      <c r="BX55" s="86" t="s">
        <v>6</v>
      </c>
      <c r="CL55" s="86" t="s">
        <v>1</v>
      </c>
      <c r="CM55" s="86" t="s">
        <v>85</v>
      </c>
    </row>
    <row r="56" spans="1:91" s="5" customFormat="1" ht="27" customHeight="1">
      <c r="A56" s="76" t="s">
        <v>79</v>
      </c>
      <c r="B56" s="77"/>
      <c r="C56" s="78"/>
      <c r="D56" s="239" t="s">
        <v>86</v>
      </c>
      <c r="E56" s="239"/>
      <c r="F56" s="239"/>
      <c r="G56" s="239"/>
      <c r="H56" s="239"/>
      <c r="I56" s="79"/>
      <c r="J56" s="239" t="s">
        <v>87</v>
      </c>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4">
        <f>'PS 1-32 - Oprava sdělovac...'!K32</f>
        <v>0</v>
      </c>
      <c r="AH56" s="235"/>
      <c r="AI56" s="235"/>
      <c r="AJ56" s="235"/>
      <c r="AK56" s="235"/>
      <c r="AL56" s="235"/>
      <c r="AM56" s="235"/>
      <c r="AN56" s="234">
        <f t="shared" si="0"/>
        <v>0</v>
      </c>
      <c r="AO56" s="235"/>
      <c r="AP56" s="235"/>
      <c r="AQ56" s="80" t="s">
        <v>82</v>
      </c>
      <c r="AR56" s="81"/>
      <c r="AS56" s="82">
        <f>'PS 1-32 - Oprava sdělovac...'!K30</f>
        <v>0</v>
      </c>
      <c r="AT56" s="83">
        <f>'PS 1-32 - Oprava sdělovac...'!K31</f>
        <v>0</v>
      </c>
      <c r="AU56" s="83">
        <v>0</v>
      </c>
      <c r="AV56" s="83">
        <f t="shared" si="1"/>
        <v>0</v>
      </c>
      <c r="AW56" s="84">
        <f>'PS 1-32 - Oprava sdělovac...'!T82</f>
        <v>0</v>
      </c>
      <c r="AX56" s="83">
        <f>'PS 1-32 - Oprava sdělovac...'!K35</f>
        <v>0</v>
      </c>
      <c r="AY56" s="83">
        <f>'PS 1-32 - Oprava sdělovac...'!K36</f>
        <v>0</v>
      </c>
      <c r="AZ56" s="83">
        <f>'PS 1-32 - Oprava sdělovac...'!K37</f>
        <v>0</v>
      </c>
      <c r="BA56" s="83">
        <f>'PS 1-32 - Oprava sdělovac...'!K38</f>
        <v>0</v>
      </c>
      <c r="BB56" s="83">
        <f>'PS 1-32 - Oprava sdělovac...'!F35</f>
        <v>0</v>
      </c>
      <c r="BC56" s="83">
        <f>'PS 1-32 - Oprava sdělovac...'!F36</f>
        <v>0</v>
      </c>
      <c r="BD56" s="83">
        <f>'PS 1-32 - Oprava sdělovac...'!F37</f>
        <v>0</v>
      </c>
      <c r="BE56" s="83">
        <f>'PS 1-32 - Oprava sdělovac...'!F38</f>
        <v>0</v>
      </c>
      <c r="BF56" s="85">
        <f>'PS 1-32 - Oprava sdělovac...'!F39</f>
        <v>0</v>
      </c>
      <c r="BT56" s="86" t="s">
        <v>83</v>
      </c>
      <c r="BV56" s="86" t="s">
        <v>77</v>
      </c>
      <c r="BW56" s="86" t="s">
        <v>88</v>
      </c>
      <c r="BX56" s="86" t="s">
        <v>6</v>
      </c>
      <c r="CL56" s="86" t="s">
        <v>1</v>
      </c>
      <c r="CM56" s="86" t="s">
        <v>85</v>
      </c>
    </row>
    <row r="57" spans="1:91" s="5" customFormat="1" ht="27" customHeight="1">
      <c r="A57" s="76" t="s">
        <v>79</v>
      </c>
      <c r="B57" s="77"/>
      <c r="C57" s="78"/>
      <c r="D57" s="239" t="s">
        <v>89</v>
      </c>
      <c r="E57" s="239"/>
      <c r="F57" s="239"/>
      <c r="G57" s="239"/>
      <c r="H57" s="239"/>
      <c r="I57" s="79"/>
      <c r="J57" s="239" t="s">
        <v>90</v>
      </c>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4">
        <f>'PS 1-33 - Oprava EPS'!K32</f>
        <v>0</v>
      </c>
      <c r="AH57" s="235"/>
      <c r="AI57" s="235"/>
      <c r="AJ57" s="235"/>
      <c r="AK57" s="235"/>
      <c r="AL57" s="235"/>
      <c r="AM57" s="235"/>
      <c r="AN57" s="234">
        <f t="shared" si="0"/>
        <v>0</v>
      </c>
      <c r="AO57" s="235"/>
      <c r="AP57" s="235"/>
      <c r="AQ57" s="80" t="s">
        <v>82</v>
      </c>
      <c r="AR57" s="81"/>
      <c r="AS57" s="82">
        <f>'PS 1-33 - Oprava EPS'!K30</f>
        <v>0</v>
      </c>
      <c r="AT57" s="83">
        <f>'PS 1-33 - Oprava EPS'!K31</f>
        <v>0</v>
      </c>
      <c r="AU57" s="83">
        <v>0</v>
      </c>
      <c r="AV57" s="83">
        <f t="shared" si="1"/>
        <v>0</v>
      </c>
      <c r="AW57" s="84">
        <f>'PS 1-33 - Oprava EPS'!T83</f>
        <v>0</v>
      </c>
      <c r="AX57" s="83">
        <f>'PS 1-33 - Oprava EPS'!K35</f>
        <v>0</v>
      </c>
      <c r="AY57" s="83">
        <f>'PS 1-33 - Oprava EPS'!K36</f>
        <v>0</v>
      </c>
      <c r="AZ57" s="83">
        <f>'PS 1-33 - Oprava EPS'!K37</f>
        <v>0</v>
      </c>
      <c r="BA57" s="83">
        <f>'PS 1-33 - Oprava EPS'!K38</f>
        <v>0</v>
      </c>
      <c r="BB57" s="83">
        <f>'PS 1-33 - Oprava EPS'!F35</f>
        <v>0</v>
      </c>
      <c r="BC57" s="83">
        <f>'PS 1-33 - Oprava EPS'!F36</f>
        <v>0</v>
      </c>
      <c r="BD57" s="83">
        <f>'PS 1-33 - Oprava EPS'!F37</f>
        <v>0</v>
      </c>
      <c r="BE57" s="83">
        <f>'PS 1-33 - Oprava EPS'!F38</f>
        <v>0</v>
      </c>
      <c r="BF57" s="85">
        <f>'PS 1-33 - Oprava EPS'!F39</f>
        <v>0</v>
      </c>
      <c r="BT57" s="86" t="s">
        <v>83</v>
      </c>
      <c r="BV57" s="86" t="s">
        <v>77</v>
      </c>
      <c r="BW57" s="86" t="s">
        <v>91</v>
      </c>
      <c r="BX57" s="86" t="s">
        <v>6</v>
      </c>
      <c r="CL57" s="86" t="s">
        <v>1</v>
      </c>
      <c r="CM57" s="86" t="s">
        <v>85</v>
      </c>
    </row>
    <row r="58" spans="1:91" s="5" customFormat="1" ht="27" customHeight="1">
      <c r="A58" s="76" t="s">
        <v>79</v>
      </c>
      <c r="B58" s="77"/>
      <c r="C58" s="78"/>
      <c r="D58" s="239" t="s">
        <v>92</v>
      </c>
      <c r="E58" s="239"/>
      <c r="F58" s="239"/>
      <c r="G58" s="239"/>
      <c r="H58" s="239"/>
      <c r="I58" s="79"/>
      <c r="J58" s="239" t="s">
        <v>93</v>
      </c>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4">
        <f>'PS 1-36 - Oprava STS 610'!K32</f>
        <v>0</v>
      </c>
      <c r="AH58" s="235"/>
      <c r="AI58" s="235"/>
      <c r="AJ58" s="235"/>
      <c r="AK58" s="235"/>
      <c r="AL58" s="235"/>
      <c r="AM58" s="235"/>
      <c r="AN58" s="234">
        <f t="shared" si="0"/>
        <v>0</v>
      </c>
      <c r="AO58" s="235"/>
      <c r="AP58" s="235"/>
      <c r="AQ58" s="80" t="s">
        <v>82</v>
      </c>
      <c r="AR58" s="81"/>
      <c r="AS58" s="82">
        <f>'PS 1-36 - Oprava STS 610'!K30</f>
        <v>0</v>
      </c>
      <c r="AT58" s="83">
        <f>'PS 1-36 - Oprava STS 610'!K31</f>
        <v>0</v>
      </c>
      <c r="AU58" s="83">
        <v>0</v>
      </c>
      <c r="AV58" s="83">
        <f t="shared" si="1"/>
        <v>0</v>
      </c>
      <c r="AW58" s="84">
        <f>'PS 1-36 - Oprava STS 610'!T84</f>
        <v>0</v>
      </c>
      <c r="AX58" s="83">
        <f>'PS 1-36 - Oprava STS 610'!K35</f>
        <v>0</v>
      </c>
      <c r="AY58" s="83">
        <f>'PS 1-36 - Oprava STS 610'!K36</f>
        <v>0</v>
      </c>
      <c r="AZ58" s="83">
        <f>'PS 1-36 - Oprava STS 610'!K37</f>
        <v>0</v>
      </c>
      <c r="BA58" s="83">
        <f>'PS 1-36 - Oprava STS 610'!K38</f>
        <v>0</v>
      </c>
      <c r="BB58" s="83">
        <f>'PS 1-36 - Oprava STS 610'!F35</f>
        <v>0</v>
      </c>
      <c r="BC58" s="83">
        <f>'PS 1-36 - Oprava STS 610'!F36</f>
        <v>0</v>
      </c>
      <c r="BD58" s="83">
        <f>'PS 1-36 - Oprava STS 610'!F37</f>
        <v>0</v>
      </c>
      <c r="BE58" s="83">
        <f>'PS 1-36 - Oprava STS 610'!F38</f>
        <v>0</v>
      </c>
      <c r="BF58" s="85">
        <f>'PS 1-36 - Oprava STS 610'!F39</f>
        <v>0</v>
      </c>
      <c r="BT58" s="86" t="s">
        <v>83</v>
      </c>
      <c r="BV58" s="86" t="s">
        <v>77</v>
      </c>
      <c r="BW58" s="86" t="s">
        <v>94</v>
      </c>
      <c r="BX58" s="86" t="s">
        <v>6</v>
      </c>
      <c r="CL58" s="86" t="s">
        <v>1</v>
      </c>
      <c r="CM58" s="86" t="s">
        <v>85</v>
      </c>
    </row>
    <row r="59" spans="1:91" s="5" customFormat="1" ht="27" customHeight="1">
      <c r="A59" s="76" t="s">
        <v>79</v>
      </c>
      <c r="B59" s="77"/>
      <c r="C59" s="78"/>
      <c r="D59" s="239" t="s">
        <v>95</v>
      </c>
      <c r="E59" s="239"/>
      <c r="F59" s="239"/>
      <c r="G59" s="239"/>
      <c r="H59" s="239"/>
      <c r="I59" s="79"/>
      <c r="J59" s="239" t="s">
        <v>96</v>
      </c>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4">
        <f>'SO 1-31 - Stavební úpravy'!K32</f>
        <v>0</v>
      </c>
      <c r="AH59" s="235"/>
      <c r="AI59" s="235"/>
      <c r="AJ59" s="235"/>
      <c r="AK59" s="235"/>
      <c r="AL59" s="235"/>
      <c r="AM59" s="235"/>
      <c r="AN59" s="234">
        <f t="shared" si="0"/>
        <v>0</v>
      </c>
      <c r="AO59" s="235"/>
      <c r="AP59" s="235"/>
      <c r="AQ59" s="80" t="s">
        <v>82</v>
      </c>
      <c r="AR59" s="81"/>
      <c r="AS59" s="82">
        <f>'SO 1-31 - Stavební úpravy'!K30</f>
        <v>0</v>
      </c>
      <c r="AT59" s="83">
        <f>'SO 1-31 - Stavební úpravy'!K31</f>
        <v>0</v>
      </c>
      <c r="AU59" s="83">
        <v>0</v>
      </c>
      <c r="AV59" s="83">
        <f t="shared" si="1"/>
        <v>0</v>
      </c>
      <c r="AW59" s="84">
        <f>'SO 1-31 - Stavební úpravy'!T92</f>
        <v>0</v>
      </c>
      <c r="AX59" s="83">
        <f>'SO 1-31 - Stavební úpravy'!K35</f>
        <v>0</v>
      </c>
      <c r="AY59" s="83">
        <f>'SO 1-31 - Stavební úpravy'!K36</f>
        <v>0</v>
      </c>
      <c r="AZ59" s="83">
        <f>'SO 1-31 - Stavební úpravy'!K37</f>
        <v>0</v>
      </c>
      <c r="BA59" s="83">
        <f>'SO 1-31 - Stavební úpravy'!K38</f>
        <v>0</v>
      </c>
      <c r="BB59" s="83">
        <f>'SO 1-31 - Stavební úpravy'!F35</f>
        <v>0</v>
      </c>
      <c r="BC59" s="83">
        <f>'SO 1-31 - Stavební úpravy'!F36</f>
        <v>0</v>
      </c>
      <c r="BD59" s="83">
        <f>'SO 1-31 - Stavební úpravy'!F37</f>
        <v>0</v>
      </c>
      <c r="BE59" s="83">
        <f>'SO 1-31 - Stavební úpravy'!F38</f>
        <v>0</v>
      </c>
      <c r="BF59" s="85">
        <f>'SO 1-31 - Stavební úpravy'!F39</f>
        <v>0</v>
      </c>
      <c r="BT59" s="86" t="s">
        <v>83</v>
      </c>
      <c r="BV59" s="86" t="s">
        <v>77</v>
      </c>
      <c r="BW59" s="86" t="s">
        <v>97</v>
      </c>
      <c r="BX59" s="86" t="s">
        <v>6</v>
      </c>
      <c r="CL59" s="86" t="s">
        <v>1</v>
      </c>
      <c r="CM59" s="86" t="s">
        <v>85</v>
      </c>
    </row>
    <row r="60" spans="1:91" s="5" customFormat="1" ht="27" customHeight="1">
      <c r="A60" s="76" t="s">
        <v>79</v>
      </c>
      <c r="B60" s="77"/>
      <c r="C60" s="78"/>
      <c r="D60" s="239" t="s">
        <v>98</v>
      </c>
      <c r="E60" s="239"/>
      <c r="F60" s="239"/>
      <c r="G60" s="239"/>
      <c r="H60" s="239"/>
      <c r="I60" s="79"/>
      <c r="J60" s="239" t="s">
        <v>99</v>
      </c>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4">
        <f>'SO 1-36 - Rozvody vn, nn'!K32</f>
        <v>0</v>
      </c>
      <c r="AH60" s="235"/>
      <c r="AI60" s="235"/>
      <c r="AJ60" s="235"/>
      <c r="AK60" s="235"/>
      <c r="AL60" s="235"/>
      <c r="AM60" s="235"/>
      <c r="AN60" s="234">
        <f t="shared" si="0"/>
        <v>0</v>
      </c>
      <c r="AO60" s="235"/>
      <c r="AP60" s="235"/>
      <c r="AQ60" s="80" t="s">
        <v>82</v>
      </c>
      <c r="AR60" s="81"/>
      <c r="AS60" s="82">
        <f>'SO 1-36 - Rozvody vn, nn'!K30</f>
        <v>0</v>
      </c>
      <c r="AT60" s="83">
        <f>'SO 1-36 - Rozvody vn, nn'!K31</f>
        <v>0</v>
      </c>
      <c r="AU60" s="83">
        <v>0</v>
      </c>
      <c r="AV60" s="83">
        <f t="shared" si="1"/>
        <v>0</v>
      </c>
      <c r="AW60" s="84">
        <f>'SO 1-36 - Rozvody vn, nn'!T84</f>
        <v>0</v>
      </c>
      <c r="AX60" s="83">
        <f>'SO 1-36 - Rozvody vn, nn'!K35</f>
        <v>0</v>
      </c>
      <c r="AY60" s="83">
        <f>'SO 1-36 - Rozvody vn, nn'!K36</f>
        <v>0</v>
      </c>
      <c r="AZ60" s="83">
        <f>'SO 1-36 - Rozvody vn, nn'!K37</f>
        <v>0</v>
      </c>
      <c r="BA60" s="83">
        <f>'SO 1-36 - Rozvody vn, nn'!K38</f>
        <v>0</v>
      </c>
      <c r="BB60" s="83">
        <f>'SO 1-36 - Rozvody vn, nn'!F35</f>
        <v>0</v>
      </c>
      <c r="BC60" s="83">
        <f>'SO 1-36 - Rozvody vn, nn'!F36</f>
        <v>0</v>
      </c>
      <c r="BD60" s="83">
        <f>'SO 1-36 - Rozvody vn, nn'!F37</f>
        <v>0</v>
      </c>
      <c r="BE60" s="83">
        <f>'SO 1-36 - Rozvody vn, nn'!F38</f>
        <v>0</v>
      </c>
      <c r="BF60" s="85">
        <f>'SO 1-36 - Rozvody vn, nn'!F39</f>
        <v>0</v>
      </c>
      <c r="BT60" s="86" t="s">
        <v>83</v>
      </c>
      <c r="BV60" s="86" t="s">
        <v>77</v>
      </c>
      <c r="BW60" s="86" t="s">
        <v>100</v>
      </c>
      <c r="BX60" s="86" t="s">
        <v>6</v>
      </c>
      <c r="CL60" s="86" t="s">
        <v>1</v>
      </c>
      <c r="CM60" s="86" t="s">
        <v>85</v>
      </c>
    </row>
    <row r="61" spans="1:91" s="5" customFormat="1" ht="16.5" customHeight="1">
      <c r="A61" s="76" t="s">
        <v>79</v>
      </c>
      <c r="B61" s="77"/>
      <c r="C61" s="78"/>
      <c r="D61" s="239" t="s">
        <v>101</v>
      </c>
      <c r="E61" s="239"/>
      <c r="F61" s="239"/>
      <c r="G61" s="239"/>
      <c r="H61" s="239"/>
      <c r="I61" s="79"/>
      <c r="J61" s="239" t="s">
        <v>102</v>
      </c>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4">
        <f>'VRN - Vedlejší rozpočtové...'!K32</f>
        <v>0</v>
      </c>
      <c r="AH61" s="235"/>
      <c r="AI61" s="235"/>
      <c r="AJ61" s="235"/>
      <c r="AK61" s="235"/>
      <c r="AL61" s="235"/>
      <c r="AM61" s="235"/>
      <c r="AN61" s="234">
        <f t="shared" si="0"/>
        <v>0</v>
      </c>
      <c r="AO61" s="235"/>
      <c r="AP61" s="235"/>
      <c r="AQ61" s="80" t="s">
        <v>82</v>
      </c>
      <c r="AR61" s="81"/>
      <c r="AS61" s="87">
        <f>'VRN - Vedlejší rozpočtové...'!K30</f>
        <v>0</v>
      </c>
      <c r="AT61" s="88">
        <f>'VRN - Vedlejší rozpočtové...'!K31</f>
        <v>0</v>
      </c>
      <c r="AU61" s="88">
        <v>0</v>
      </c>
      <c r="AV61" s="88">
        <f t="shared" si="1"/>
        <v>0</v>
      </c>
      <c r="AW61" s="89">
        <f>'VRN - Vedlejší rozpočtové...'!T82</f>
        <v>0</v>
      </c>
      <c r="AX61" s="88">
        <f>'VRN - Vedlejší rozpočtové...'!K35</f>
        <v>0</v>
      </c>
      <c r="AY61" s="88">
        <f>'VRN - Vedlejší rozpočtové...'!K36</f>
        <v>0</v>
      </c>
      <c r="AZ61" s="88">
        <f>'VRN - Vedlejší rozpočtové...'!K37</f>
        <v>0</v>
      </c>
      <c r="BA61" s="88">
        <f>'VRN - Vedlejší rozpočtové...'!K38</f>
        <v>0</v>
      </c>
      <c r="BB61" s="88">
        <f>'VRN - Vedlejší rozpočtové...'!F35</f>
        <v>0</v>
      </c>
      <c r="BC61" s="88">
        <f>'VRN - Vedlejší rozpočtové...'!F36</f>
        <v>0</v>
      </c>
      <c r="BD61" s="88">
        <f>'VRN - Vedlejší rozpočtové...'!F37</f>
        <v>0</v>
      </c>
      <c r="BE61" s="88">
        <f>'VRN - Vedlejší rozpočtové...'!F38</f>
        <v>0</v>
      </c>
      <c r="BF61" s="90">
        <f>'VRN - Vedlejší rozpočtové...'!F39</f>
        <v>0</v>
      </c>
      <c r="BT61" s="86" t="s">
        <v>83</v>
      </c>
      <c r="BV61" s="86" t="s">
        <v>77</v>
      </c>
      <c r="BW61" s="86" t="s">
        <v>103</v>
      </c>
      <c r="BX61" s="86" t="s">
        <v>6</v>
      </c>
      <c r="CL61" s="86" t="s">
        <v>1</v>
      </c>
      <c r="CM61" s="86" t="s">
        <v>85</v>
      </c>
    </row>
    <row r="62" spans="1:91" s="1" customFormat="1" ht="30" customHeight="1">
      <c r="B62" s="28"/>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32"/>
    </row>
    <row r="63" spans="1:91" s="1" customFormat="1" ht="6.95" customHeight="1">
      <c r="B63" s="40"/>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32"/>
    </row>
  </sheetData>
  <sheetProtection algorithmName="SHA-512" hashValue="bYPLP8DqDJ82GhKVsEBD/xoO4o0CnBTccKln8z3JGad/2GPT4foW/OVyq/Hcerm4VJbXwUH6nSb8ONcgDZxSTA==" saltValue="SowIrIm5ks7D3zioGRcvpkGyDrolMFugu0LQodGJ6OJORCA50CeELFqoxAWg24g9a9ddqgWRYdQhPunYdPH8SA==" spinCount="100000" sheet="1" objects="1" scenarios="1" formatColumns="0" formatRows="0"/>
  <mergeCells count="66">
    <mergeCell ref="D60:H60"/>
    <mergeCell ref="J60:AF60"/>
    <mergeCell ref="D61:H61"/>
    <mergeCell ref="J61:AF61"/>
    <mergeCell ref="AN52:AP52"/>
    <mergeCell ref="AG52:AM52"/>
    <mergeCell ref="AN55:AP55"/>
    <mergeCell ref="AG55:AM55"/>
    <mergeCell ref="AN56:AP56"/>
    <mergeCell ref="AG56:AM56"/>
    <mergeCell ref="AN57:AP57"/>
    <mergeCell ref="AG57:AM57"/>
    <mergeCell ref="AG58:AM58"/>
    <mergeCell ref="AG59:AM59"/>
    <mergeCell ref="AG60:AM60"/>
    <mergeCell ref="AG61:AM61"/>
    <mergeCell ref="D57:H57"/>
    <mergeCell ref="J57:AF57"/>
    <mergeCell ref="D58:H58"/>
    <mergeCell ref="J58:AF58"/>
    <mergeCell ref="D59:H59"/>
    <mergeCell ref="J59:AF59"/>
    <mergeCell ref="C52:G52"/>
    <mergeCell ref="I52:AF52"/>
    <mergeCell ref="D55:H55"/>
    <mergeCell ref="J55:AF55"/>
    <mergeCell ref="D56:H56"/>
    <mergeCell ref="J56:AF56"/>
    <mergeCell ref="L30:P30"/>
    <mergeCell ref="L31:P31"/>
    <mergeCell ref="L32:P32"/>
    <mergeCell ref="L33:P33"/>
    <mergeCell ref="AN61:AP61"/>
    <mergeCell ref="AN58:AP58"/>
    <mergeCell ref="AN59:AP59"/>
    <mergeCell ref="AN60:AP60"/>
    <mergeCell ref="AG54:AM54"/>
    <mergeCell ref="AN54:AP54"/>
    <mergeCell ref="X35:AB35"/>
    <mergeCell ref="AK35:AO35"/>
    <mergeCell ref="AR2:BG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G5:BG34"/>
    <mergeCell ref="AK26:AO26"/>
    <mergeCell ref="W29:AE29"/>
    <mergeCell ref="AK29:AO29"/>
    <mergeCell ref="W30:AE30"/>
    <mergeCell ref="AK30:AO30"/>
    <mergeCell ref="AK31:AO31"/>
    <mergeCell ref="W32:AE32"/>
    <mergeCell ref="AK32:AO32"/>
    <mergeCell ref="W33:AE33"/>
    <mergeCell ref="AK33:AO33"/>
  </mergeCells>
  <hyperlinks>
    <hyperlink ref="A55" location="'PS 1-31 - Oprava DŘT'!C2" display="/"/>
    <hyperlink ref="A56" location="'PS 1-32 - Oprava sdělovac...'!C2" display="/"/>
    <hyperlink ref="A57" location="'PS 1-33 - Oprava EPS'!C2" display="/"/>
    <hyperlink ref="A58" location="'PS 1-36 - Oprava STS 610'!C2" display="/"/>
    <hyperlink ref="A59" location="'SO 1-31 - Stavební úpravy'!C2" display="/"/>
    <hyperlink ref="A60" location="'SO 1-36 - Rozvody vn, nn'!C2" display="/"/>
    <hyperlink ref="A61"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6"/>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84</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106</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ROUND(K82,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ROUND((SUM(BE82:BE145)),  2)</f>
        <v>0</v>
      </c>
      <c r="I35" s="109">
        <v>0.21</v>
      </c>
      <c r="J35" s="97"/>
      <c r="K35" s="104">
        <f>ROUND(((SUM(BE82:BE145))*I35),  2)</f>
        <v>0</v>
      </c>
      <c r="M35" s="32"/>
    </row>
    <row r="36" spans="2:13" s="1" customFormat="1" ht="14.45" customHeight="1">
      <c r="B36" s="32"/>
      <c r="E36" s="96" t="s">
        <v>45</v>
      </c>
      <c r="F36" s="104">
        <f>ROUND((SUM(BF82:BF145)),  2)</f>
        <v>0</v>
      </c>
      <c r="I36" s="109">
        <v>0.15</v>
      </c>
      <c r="J36" s="97"/>
      <c r="K36" s="104">
        <f>ROUND(((SUM(BF82:BF145))*I36),  2)</f>
        <v>0</v>
      </c>
      <c r="M36" s="32"/>
    </row>
    <row r="37" spans="2:13" s="1" customFormat="1" ht="14.45" hidden="1" customHeight="1">
      <c r="B37" s="32"/>
      <c r="E37" s="96" t="s">
        <v>46</v>
      </c>
      <c r="F37" s="104">
        <f>ROUND((SUM(BG82:BG145)),  2)</f>
        <v>0</v>
      </c>
      <c r="I37" s="109">
        <v>0.21</v>
      </c>
      <c r="J37" s="97"/>
      <c r="K37" s="104">
        <f>0</f>
        <v>0</v>
      </c>
      <c r="M37" s="32"/>
    </row>
    <row r="38" spans="2:13" s="1" customFormat="1" ht="14.45" hidden="1" customHeight="1">
      <c r="B38" s="32"/>
      <c r="E38" s="96" t="s">
        <v>47</v>
      </c>
      <c r="F38" s="104">
        <f>ROUND((SUM(BH82:BH145)),  2)</f>
        <v>0</v>
      </c>
      <c r="I38" s="109">
        <v>0.15</v>
      </c>
      <c r="J38" s="97"/>
      <c r="K38" s="104">
        <f>0</f>
        <v>0</v>
      </c>
      <c r="M38" s="32"/>
    </row>
    <row r="39" spans="2:13" s="1" customFormat="1" ht="14.45" hidden="1" customHeight="1">
      <c r="B39" s="32"/>
      <c r="E39" s="96" t="s">
        <v>48</v>
      </c>
      <c r="F39" s="104">
        <f>ROUND((SUM(BI82:BI145)),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PS 1-31 - Oprava DŘT</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Q82</f>
        <v>0</v>
      </c>
      <c r="J61" s="130">
        <f>R82</f>
        <v>0</v>
      </c>
      <c r="K61" s="66">
        <f>K82</f>
        <v>0</v>
      </c>
      <c r="L61" s="29"/>
      <c r="M61" s="32"/>
      <c r="AU61" s="12" t="s">
        <v>115</v>
      </c>
    </row>
    <row r="62" spans="2:47" s="7" customFormat="1" ht="24.95" customHeight="1">
      <c r="B62" s="131"/>
      <c r="C62" s="132"/>
      <c r="D62" s="133" t="s">
        <v>116</v>
      </c>
      <c r="E62" s="134"/>
      <c r="F62" s="134"/>
      <c r="G62" s="134"/>
      <c r="H62" s="134"/>
      <c r="I62" s="135">
        <f>Q119</f>
        <v>0</v>
      </c>
      <c r="J62" s="135">
        <f>R119</f>
        <v>0</v>
      </c>
      <c r="K62" s="136">
        <f>K119</f>
        <v>0</v>
      </c>
      <c r="L62" s="132"/>
      <c r="M62" s="137"/>
    </row>
    <row r="63" spans="2:47" s="1" customFormat="1" ht="21.75" customHeight="1">
      <c r="B63" s="28"/>
      <c r="C63" s="29"/>
      <c r="D63" s="29"/>
      <c r="E63" s="29"/>
      <c r="F63" s="29"/>
      <c r="G63" s="29"/>
      <c r="H63" s="29"/>
      <c r="I63" s="97"/>
      <c r="J63" s="97"/>
      <c r="K63" s="29"/>
      <c r="L63" s="29"/>
      <c r="M63" s="32"/>
    </row>
    <row r="64" spans="2:47" s="1" customFormat="1" ht="6.95" customHeight="1">
      <c r="B64" s="40"/>
      <c r="C64" s="41"/>
      <c r="D64" s="41"/>
      <c r="E64" s="41"/>
      <c r="F64" s="41"/>
      <c r="G64" s="41"/>
      <c r="H64" s="41"/>
      <c r="I64" s="120"/>
      <c r="J64" s="120"/>
      <c r="K64" s="41"/>
      <c r="L64" s="41"/>
      <c r="M64" s="32"/>
    </row>
    <row r="68" spans="2:13" s="1" customFormat="1" ht="6.95" customHeight="1">
      <c r="B68" s="42"/>
      <c r="C68" s="43"/>
      <c r="D68" s="43"/>
      <c r="E68" s="43"/>
      <c r="F68" s="43"/>
      <c r="G68" s="43"/>
      <c r="H68" s="43"/>
      <c r="I68" s="123"/>
      <c r="J68" s="123"/>
      <c r="K68" s="43"/>
      <c r="L68" s="43"/>
      <c r="M68" s="32"/>
    </row>
    <row r="69" spans="2:13" s="1" customFormat="1" ht="24.95" customHeight="1">
      <c r="B69" s="28"/>
      <c r="C69" s="18" t="s">
        <v>117</v>
      </c>
      <c r="D69" s="29"/>
      <c r="E69" s="29"/>
      <c r="F69" s="29"/>
      <c r="G69" s="29"/>
      <c r="H69" s="29"/>
      <c r="I69" s="97"/>
      <c r="J69" s="97"/>
      <c r="K69" s="29"/>
      <c r="L69" s="29"/>
      <c r="M69" s="32"/>
    </row>
    <row r="70" spans="2:13" s="1" customFormat="1" ht="6.95" customHeight="1">
      <c r="B70" s="28"/>
      <c r="C70" s="29"/>
      <c r="D70" s="29"/>
      <c r="E70" s="29"/>
      <c r="F70" s="29"/>
      <c r="G70" s="29"/>
      <c r="H70" s="29"/>
      <c r="I70" s="97"/>
      <c r="J70" s="97"/>
      <c r="K70" s="29"/>
      <c r="L70" s="29"/>
      <c r="M70" s="32"/>
    </row>
    <row r="71" spans="2:13" s="1" customFormat="1" ht="12" customHeight="1">
      <c r="B71" s="28"/>
      <c r="C71" s="24" t="s">
        <v>17</v>
      </c>
      <c r="D71" s="29"/>
      <c r="E71" s="29"/>
      <c r="F71" s="29"/>
      <c r="G71" s="29"/>
      <c r="H71" s="29"/>
      <c r="I71" s="97"/>
      <c r="J71" s="97"/>
      <c r="K71" s="29"/>
      <c r="L71" s="29"/>
      <c r="M71" s="32"/>
    </row>
    <row r="72" spans="2:13" s="1" customFormat="1" ht="16.5" customHeight="1">
      <c r="B72" s="28"/>
      <c r="C72" s="29"/>
      <c r="D72" s="29"/>
      <c r="E72" s="251" t="str">
        <f>E7</f>
        <v>Oprava STS Valašské Meziříčí</v>
      </c>
      <c r="F72" s="252"/>
      <c r="G72" s="252"/>
      <c r="H72" s="252"/>
      <c r="I72" s="97"/>
      <c r="J72" s="97"/>
      <c r="K72" s="29"/>
      <c r="L72" s="29"/>
      <c r="M72" s="32"/>
    </row>
    <row r="73" spans="2:13" s="1" customFormat="1" ht="12" customHeight="1">
      <c r="B73" s="28"/>
      <c r="C73" s="24" t="s">
        <v>105</v>
      </c>
      <c r="D73" s="29"/>
      <c r="E73" s="29"/>
      <c r="F73" s="29"/>
      <c r="G73" s="29"/>
      <c r="H73" s="29"/>
      <c r="I73" s="97"/>
      <c r="J73" s="97"/>
      <c r="K73" s="29"/>
      <c r="L73" s="29"/>
      <c r="M73" s="32"/>
    </row>
    <row r="74" spans="2:13" s="1" customFormat="1" ht="16.5" customHeight="1">
      <c r="B74" s="28"/>
      <c r="C74" s="29"/>
      <c r="D74" s="29"/>
      <c r="E74" s="223" t="str">
        <f>E9</f>
        <v>PS 1-31 - Oprava DŘT</v>
      </c>
      <c r="F74" s="222"/>
      <c r="G74" s="222"/>
      <c r="H74" s="222"/>
      <c r="I74" s="97"/>
      <c r="J74" s="97"/>
      <c r="K74" s="29"/>
      <c r="L74" s="29"/>
      <c r="M74" s="32"/>
    </row>
    <row r="75" spans="2:13" s="1" customFormat="1" ht="6.95" customHeight="1">
      <c r="B75" s="28"/>
      <c r="C75" s="29"/>
      <c r="D75" s="29"/>
      <c r="E75" s="29"/>
      <c r="F75" s="29"/>
      <c r="G75" s="29"/>
      <c r="H75" s="29"/>
      <c r="I75" s="97"/>
      <c r="J75" s="97"/>
      <c r="K75" s="29"/>
      <c r="L75" s="29"/>
      <c r="M75" s="32"/>
    </row>
    <row r="76" spans="2:13" s="1" customFormat="1" ht="12" customHeight="1">
      <c r="B76" s="28"/>
      <c r="C76" s="24" t="s">
        <v>21</v>
      </c>
      <c r="D76" s="29"/>
      <c r="E76" s="29"/>
      <c r="F76" s="22" t="str">
        <f>F12</f>
        <v>Valašské Meziříčí</v>
      </c>
      <c r="G76" s="29"/>
      <c r="H76" s="29"/>
      <c r="I76" s="98" t="s">
        <v>23</v>
      </c>
      <c r="J76" s="100">
        <f>IF(J12="","",J12)</f>
        <v>0</v>
      </c>
      <c r="K76" s="29"/>
      <c r="L76" s="29"/>
      <c r="M76" s="32"/>
    </row>
    <row r="77" spans="2:13" s="1" customFormat="1" ht="6.95" customHeight="1">
      <c r="B77" s="28"/>
      <c r="C77" s="29"/>
      <c r="D77" s="29"/>
      <c r="E77" s="29"/>
      <c r="F77" s="29"/>
      <c r="G77" s="29"/>
      <c r="H77" s="29"/>
      <c r="I77" s="97"/>
      <c r="J77" s="97"/>
      <c r="K77" s="29"/>
      <c r="L77" s="29"/>
      <c r="M77" s="32"/>
    </row>
    <row r="78" spans="2:13" s="1" customFormat="1" ht="13.7" customHeight="1">
      <c r="B78" s="28"/>
      <c r="C78" s="24" t="s">
        <v>24</v>
      </c>
      <c r="D78" s="29"/>
      <c r="E78" s="29"/>
      <c r="F78" s="22" t="str">
        <f>E15</f>
        <v>Správa železniční dopravní cesty, s.o. - OŘ Olc</v>
      </c>
      <c r="G78" s="29"/>
      <c r="H78" s="29"/>
      <c r="I78" s="98" t="s">
        <v>32</v>
      </c>
      <c r="J78" s="124" t="str">
        <f>E21</f>
        <v>SB projekt s.r.o.</v>
      </c>
      <c r="K78" s="29"/>
      <c r="L78" s="29"/>
      <c r="M78" s="32"/>
    </row>
    <row r="79" spans="2:13" s="1" customFormat="1" ht="13.7" customHeight="1">
      <c r="B79" s="28"/>
      <c r="C79" s="24" t="s">
        <v>30</v>
      </c>
      <c r="D79" s="29"/>
      <c r="E79" s="29"/>
      <c r="F79" s="22" t="str">
        <f>IF(E18="","",E18)</f>
        <v>Vyplň údaj</v>
      </c>
      <c r="G79" s="29"/>
      <c r="H79" s="29"/>
      <c r="I79" s="98" t="s">
        <v>36</v>
      </c>
      <c r="J79" s="124" t="str">
        <f>E24</f>
        <v>Ing. Jan Slivka</v>
      </c>
      <c r="K79" s="29"/>
      <c r="L79" s="29"/>
      <c r="M79" s="32"/>
    </row>
    <row r="80" spans="2:13" s="1" customFormat="1" ht="10.35" customHeight="1">
      <c r="B80" s="28"/>
      <c r="C80" s="29"/>
      <c r="D80" s="29"/>
      <c r="E80" s="29"/>
      <c r="F80" s="29"/>
      <c r="G80" s="29"/>
      <c r="H80" s="29"/>
      <c r="I80" s="97"/>
      <c r="J80" s="97"/>
      <c r="K80" s="29"/>
      <c r="L80" s="29"/>
      <c r="M80" s="32"/>
    </row>
    <row r="81" spans="2:65" s="8" customFormat="1" ht="29.25" customHeight="1">
      <c r="B81" s="138"/>
      <c r="C81" s="139" t="s">
        <v>118</v>
      </c>
      <c r="D81" s="140" t="s">
        <v>58</v>
      </c>
      <c r="E81" s="140" t="s">
        <v>54</v>
      </c>
      <c r="F81" s="140" t="s">
        <v>55</v>
      </c>
      <c r="G81" s="140" t="s">
        <v>119</v>
      </c>
      <c r="H81" s="140" t="s">
        <v>120</v>
      </c>
      <c r="I81" s="141" t="s">
        <v>121</v>
      </c>
      <c r="J81" s="141" t="s">
        <v>122</v>
      </c>
      <c r="K81" s="140" t="s">
        <v>113</v>
      </c>
      <c r="L81" s="142" t="s">
        <v>123</v>
      </c>
      <c r="M81" s="143"/>
      <c r="N81" s="57" t="s">
        <v>1</v>
      </c>
      <c r="O81" s="58" t="s">
        <v>43</v>
      </c>
      <c r="P81" s="58" t="s">
        <v>124</v>
      </c>
      <c r="Q81" s="58" t="s">
        <v>125</v>
      </c>
      <c r="R81" s="58" t="s">
        <v>126</v>
      </c>
      <c r="S81" s="58" t="s">
        <v>127</v>
      </c>
      <c r="T81" s="58" t="s">
        <v>128</v>
      </c>
      <c r="U81" s="58" t="s">
        <v>129</v>
      </c>
      <c r="V81" s="58" t="s">
        <v>130</v>
      </c>
      <c r="W81" s="58" t="s">
        <v>131</v>
      </c>
      <c r="X81" s="59" t="s">
        <v>132</v>
      </c>
    </row>
    <row r="82" spans="2:65" s="1" customFormat="1" ht="22.9" customHeight="1">
      <c r="B82" s="28"/>
      <c r="C82" s="64" t="s">
        <v>133</v>
      </c>
      <c r="D82" s="29"/>
      <c r="E82" s="29"/>
      <c r="F82" s="29"/>
      <c r="G82" s="29"/>
      <c r="H82" s="29"/>
      <c r="I82" s="97"/>
      <c r="J82" s="97"/>
      <c r="K82" s="144">
        <f>BK82</f>
        <v>0</v>
      </c>
      <c r="L82" s="29"/>
      <c r="M82" s="32"/>
      <c r="N82" s="60"/>
      <c r="O82" s="61"/>
      <c r="P82" s="61"/>
      <c r="Q82" s="145">
        <f>Q83+SUM(Q84:Q119)</f>
        <v>0</v>
      </c>
      <c r="R82" s="145">
        <f>R83+SUM(R84:R119)</f>
        <v>0</v>
      </c>
      <c r="S82" s="61"/>
      <c r="T82" s="146">
        <f>T83+SUM(T84:T119)</f>
        <v>0</v>
      </c>
      <c r="U82" s="61"/>
      <c r="V82" s="146">
        <f>V83+SUM(V84:V119)</f>
        <v>0</v>
      </c>
      <c r="W82" s="61"/>
      <c r="X82" s="147">
        <f>X83+SUM(X84:X119)</f>
        <v>0</v>
      </c>
      <c r="AT82" s="12" t="s">
        <v>74</v>
      </c>
      <c r="AU82" s="12" t="s">
        <v>115</v>
      </c>
      <c r="BK82" s="148">
        <f>BK83+SUM(BK84:BK119)</f>
        <v>0</v>
      </c>
    </row>
    <row r="83" spans="2:65" s="1" customFormat="1" ht="22.5" customHeight="1">
      <c r="B83" s="28"/>
      <c r="C83" s="149" t="s">
        <v>83</v>
      </c>
      <c r="D83" s="149" t="s">
        <v>134</v>
      </c>
      <c r="E83" s="150" t="s">
        <v>135</v>
      </c>
      <c r="F83" s="151" t="s">
        <v>136</v>
      </c>
      <c r="G83" s="152" t="s">
        <v>137</v>
      </c>
      <c r="H83" s="153">
        <v>1</v>
      </c>
      <c r="I83" s="154"/>
      <c r="J83" s="155"/>
      <c r="K83" s="156">
        <f>ROUND(P83*H83,2)</f>
        <v>0</v>
      </c>
      <c r="L83" s="151" t="s">
        <v>1</v>
      </c>
      <c r="M83" s="157"/>
      <c r="N83" s="158" t="s">
        <v>1</v>
      </c>
      <c r="O83" s="159" t="s">
        <v>44</v>
      </c>
      <c r="P83" s="160">
        <f>I83+J83</f>
        <v>0</v>
      </c>
      <c r="Q83" s="160">
        <f>ROUND(I83*H83,2)</f>
        <v>0</v>
      </c>
      <c r="R83" s="160">
        <f>ROUND(J83*H83,2)</f>
        <v>0</v>
      </c>
      <c r="S83" s="53"/>
      <c r="T83" s="161">
        <f>S83*H83</f>
        <v>0</v>
      </c>
      <c r="U83" s="161">
        <v>0</v>
      </c>
      <c r="V83" s="161">
        <f>U83*H83</f>
        <v>0</v>
      </c>
      <c r="W83" s="161">
        <v>0</v>
      </c>
      <c r="X83" s="162">
        <f>W83*H83</f>
        <v>0</v>
      </c>
      <c r="AR83" s="12" t="s">
        <v>138</v>
      </c>
      <c r="AT83" s="12" t="s">
        <v>134</v>
      </c>
      <c r="AU83" s="12" t="s">
        <v>75</v>
      </c>
      <c r="AY83" s="12" t="s">
        <v>139</v>
      </c>
      <c r="BE83" s="163">
        <f>IF(O83="základní",K83,0)</f>
        <v>0</v>
      </c>
      <c r="BF83" s="163">
        <f>IF(O83="snížená",K83,0)</f>
        <v>0</v>
      </c>
      <c r="BG83" s="163">
        <f>IF(O83="zákl. přenesená",K83,0)</f>
        <v>0</v>
      </c>
      <c r="BH83" s="163">
        <f>IF(O83="sníž. přenesená",K83,0)</f>
        <v>0</v>
      </c>
      <c r="BI83" s="163">
        <f>IF(O83="nulová",K83,0)</f>
        <v>0</v>
      </c>
      <c r="BJ83" s="12" t="s">
        <v>83</v>
      </c>
      <c r="BK83" s="163">
        <f>ROUND(P83*H83,2)</f>
        <v>0</v>
      </c>
      <c r="BL83" s="12" t="s">
        <v>140</v>
      </c>
      <c r="BM83" s="12" t="s">
        <v>141</v>
      </c>
    </row>
    <row r="84" spans="2:65" s="1" customFormat="1" ht="19.5">
      <c r="B84" s="28"/>
      <c r="C84" s="29"/>
      <c r="D84" s="164" t="s">
        <v>142</v>
      </c>
      <c r="E84" s="29"/>
      <c r="F84" s="165" t="s">
        <v>136</v>
      </c>
      <c r="G84" s="29"/>
      <c r="H84" s="29"/>
      <c r="I84" s="97"/>
      <c r="J84" s="97"/>
      <c r="K84" s="29"/>
      <c r="L84" s="29"/>
      <c r="M84" s="32"/>
      <c r="N84" s="166"/>
      <c r="O84" s="53"/>
      <c r="P84" s="53"/>
      <c r="Q84" s="53"/>
      <c r="R84" s="53"/>
      <c r="S84" s="53"/>
      <c r="T84" s="53"/>
      <c r="U84" s="53"/>
      <c r="V84" s="53"/>
      <c r="W84" s="53"/>
      <c r="X84" s="54"/>
      <c r="AT84" s="12" t="s">
        <v>142</v>
      </c>
      <c r="AU84" s="12" t="s">
        <v>75</v>
      </c>
    </row>
    <row r="85" spans="2:65" s="1" customFormat="1" ht="22.5" customHeight="1">
      <c r="B85" s="28"/>
      <c r="C85" s="149" t="s">
        <v>85</v>
      </c>
      <c r="D85" s="149" t="s">
        <v>134</v>
      </c>
      <c r="E85" s="150" t="s">
        <v>143</v>
      </c>
      <c r="F85" s="151" t="s">
        <v>144</v>
      </c>
      <c r="G85" s="152" t="s">
        <v>137</v>
      </c>
      <c r="H85" s="153">
        <v>1</v>
      </c>
      <c r="I85" s="154"/>
      <c r="J85" s="155"/>
      <c r="K85" s="156">
        <f>ROUND(P85*H85,2)</f>
        <v>0</v>
      </c>
      <c r="L85" s="151" t="s">
        <v>1</v>
      </c>
      <c r="M85" s="157"/>
      <c r="N85" s="158" t="s">
        <v>1</v>
      </c>
      <c r="O85" s="159" t="s">
        <v>44</v>
      </c>
      <c r="P85" s="160">
        <f>I85+J85</f>
        <v>0</v>
      </c>
      <c r="Q85" s="160">
        <f>ROUND(I85*H85,2)</f>
        <v>0</v>
      </c>
      <c r="R85" s="160">
        <f>ROUND(J85*H85,2)</f>
        <v>0</v>
      </c>
      <c r="S85" s="53"/>
      <c r="T85" s="161">
        <f>S85*H85</f>
        <v>0</v>
      </c>
      <c r="U85" s="161">
        <v>0</v>
      </c>
      <c r="V85" s="161">
        <f>U85*H85</f>
        <v>0</v>
      </c>
      <c r="W85" s="161">
        <v>0</v>
      </c>
      <c r="X85" s="162">
        <f>W85*H85</f>
        <v>0</v>
      </c>
      <c r="AR85" s="12" t="s">
        <v>138</v>
      </c>
      <c r="AT85" s="12" t="s">
        <v>134</v>
      </c>
      <c r="AU85" s="12" t="s">
        <v>75</v>
      </c>
      <c r="AY85" s="12" t="s">
        <v>139</v>
      </c>
      <c r="BE85" s="163">
        <f>IF(O85="základní",K85,0)</f>
        <v>0</v>
      </c>
      <c r="BF85" s="163">
        <f>IF(O85="snížená",K85,0)</f>
        <v>0</v>
      </c>
      <c r="BG85" s="163">
        <f>IF(O85="zákl. přenesená",K85,0)</f>
        <v>0</v>
      </c>
      <c r="BH85" s="163">
        <f>IF(O85="sníž. přenesená",K85,0)</f>
        <v>0</v>
      </c>
      <c r="BI85" s="163">
        <f>IF(O85="nulová",K85,0)</f>
        <v>0</v>
      </c>
      <c r="BJ85" s="12" t="s">
        <v>83</v>
      </c>
      <c r="BK85" s="163">
        <f>ROUND(P85*H85,2)</f>
        <v>0</v>
      </c>
      <c r="BL85" s="12" t="s">
        <v>140</v>
      </c>
      <c r="BM85" s="12" t="s">
        <v>145</v>
      </c>
    </row>
    <row r="86" spans="2:65" s="1" customFormat="1" ht="11.25">
      <c r="B86" s="28"/>
      <c r="C86" s="29"/>
      <c r="D86" s="164" t="s">
        <v>142</v>
      </c>
      <c r="E86" s="29"/>
      <c r="F86" s="165" t="s">
        <v>144</v>
      </c>
      <c r="G86" s="29"/>
      <c r="H86" s="29"/>
      <c r="I86" s="97"/>
      <c r="J86" s="97"/>
      <c r="K86" s="29"/>
      <c r="L86" s="29"/>
      <c r="M86" s="32"/>
      <c r="N86" s="166"/>
      <c r="O86" s="53"/>
      <c r="P86" s="53"/>
      <c r="Q86" s="53"/>
      <c r="R86" s="53"/>
      <c r="S86" s="53"/>
      <c r="T86" s="53"/>
      <c r="U86" s="53"/>
      <c r="V86" s="53"/>
      <c r="W86" s="53"/>
      <c r="X86" s="54"/>
      <c r="AT86" s="12" t="s">
        <v>142</v>
      </c>
      <c r="AU86" s="12" t="s">
        <v>75</v>
      </c>
    </row>
    <row r="87" spans="2:65" s="1" customFormat="1" ht="22.5" customHeight="1">
      <c r="B87" s="28"/>
      <c r="C87" s="149" t="s">
        <v>146</v>
      </c>
      <c r="D87" s="149" t="s">
        <v>134</v>
      </c>
      <c r="E87" s="150" t="s">
        <v>147</v>
      </c>
      <c r="F87" s="151" t="s">
        <v>148</v>
      </c>
      <c r="G87" s="152" t="s">
        <v>137</v>
      </c>
      <c r="H87" s="153">
        <v>1</v>
      </c>
      <c r="I87" s="154"/>
      <c r="J87" s="155"/>
      <c r="K87" s="156">
        <f>ROUND(P87*H87,2)</f>
        <v>0</v>
      </c>
      <c r="L87" s="151" t="s">
        <v>1</v>
      </c>
      <c r="M87" s="157"/>
      <c r="N87" s="158" t="s">
        <v>1</v>
      </c>
      <c r="O87" s="159" t="s">
        <v>44</v>
      </c>
      <c r="P87" s="160">
        <f>I87+J87</f>
        <v>0</v>
      </c>
      <c r="Q87" s="160">
        <f>ROUND(I87*H87,2)</f>
        <v>0</v>
      </c>
      <c r="R87" s="160">
        <f>ROUND(J87*H87,2)</f>
        <v>0</v>
      </c>
      <c r="S87" s="53"/>
      <c r="T87" s="161">
        <f>S87*H87</f>
        <v>0</v>
      </c>
      <c r="U87" s="161">
        <v>0</v>
      </c>
      <c r="V87" s="161">
        <f>U87*H87</f>
        <v>0</v>
      </c>
      <c r="W87" s="161">
        <v>0</v>
      </c>
      <c r="X87" s="162">
        <f>W87*H87</f>
        <v>0</v>
      </c>
      <c r="AR87" s="12" t="s">
        <v>138</v>
      </c>
      <c r="AT87" s="12" t="s">
        <v>134</v>
      </c>
      <c r="AU87" s="12" t="s">
        <v>75</v>
      </c>
      <c r="AY87" s="12" t="s">
        <v>139</v>
      </c>
      <c r="BE87" s="163">
        <f>IF(O87="základní",K87,0)</f>
        <v>0</v>
      </c>
      <c r="BF87" s="163">
        <f>IF(O87="snížená",K87,0)</f>
        <v>0</v>
      </c>
      <c r="BG87" s="163">
        <f>IF(O87="zákl. přenesená",K87,0)</f>
        <v>0</v>
      </c>
      <c r="BH87" s="163">
        <f>IF(O87="sníž. přenesená",K87,0)</f>
        <v>0</v>
      </c>
      <c r="BI87" s="163">
        <f>IF(O87="nulová",K87,0)</f>
        <v>0</v>
      </c>
      <c r="BJ87" s="12" t="s">
        <v>83</v>
      </c>
      <c r="BK87" s="163">
        <f>ROUND(P87*H87,2)</f>
        <v>0</v>
      </c>
      <c r="BL87" s="12" t="s">
        <v>140</v>
      </c>
      <c r="BM87" s="12" t="s">
        <v>149</v>
      </c>
    </row>
    <row r="88" spans="2:65" s="1" customFormat="1" ht="19.5">
      <c r="B88" s="28"/>
      <c r="C88" s="29"/>
      <c r="D88" s="164" t="s">
        <v>142</v>
      </c>
      <c r="E88" s="29"/>
      <c r="F88" s="165" t="s">
        <v>148</v>
      </c>
      <c r="G88" s="29"/>
      <c r="H88" s="29"/>
      <c r="I88" s="97"/>
      <c r="J88" s="97"/>
      <c r="K88" s="29"/>
      <c r="L88" s="29"/>
      <c r="M88" s="32"/>
      <c r="N88" s="166"/>
      <c r="O88" s="53"/>
      <c r="P88" s="53"/>
      <c r="Q88" s="53"/>
      <c r="R88" s="53"/>
      <c r="S88" s="53"/>
      <c r="T88" s="53"/>
      <c r="U88" s="53"/>
      <c r="V88" s="53"/>
      <c r="W88" s="53"/>
      <c r="X88" s="54"/>
      <c r="AT88" s="12" t="s">
        <v>142</v>
      </c>
      <c r="AU88" s="12" t="s">
        <v>75</v>
      </c>
    </row>
    <row r="89" spans="2:65" s="1" customFormat="1" ht="22.5" customHeight="1">
      <c r="B89" s="28"/>
      <c r="C89" s="149" t="s">
        <v>150</v>
      </c>
      <c r="D89" s="149" t="s">
        <v>134</v>
      </c>
      <c r="E89" s="150" t="s">
        <v>151</v>
      </c>
      <c r="F89" s="151" t="s">
        <v>152</v>
      </c>
      <c r="G89" s="152" t="s">
        <v>137</v>
      </c>
      <c r="H89" s="153">
        <v>2</v>
      </c>
      <c r="I89" s="154"/>
      <c r="J89" s="155"/>
      <c r="K89" s="156">
        <f>ROUND(P89*H89,2)</f>
        <v>0</v>
      </c>
      <c r="L89" s="151" t="s">
        <v>1</v>
      </c>
      <c r="M89" s="157"/>
      <c r="N89" s="158" t="s">
        <v>1</v>
      </c>
      <c r="O89" s="159" t="s">
        <v>44</v>
      </c>
      <c r="P89" s="160">
        <f>I89+J89</f>
        <v>0</v>
      </c>
      <c r="Q89" s="160">
        <f>ROUND(I89*H89,2)</f>
        <v>0</v>
      </c>
      <c r="R89" s="160">
        <f>ROUND(J89*H89,2)</f>
        <v>0</v>
      </c>
      <c r="S89" s="53"/>
      <c r="T89" s="161">
        <f>S89*H89</f>
        <v>0</v>
      </c>
      <c r="U89" s="161">
        <v>0</v>
      </c>
      <c r="V89" s="161">
        <f>U89*H89</f>
        <v>0</v>
      </c>
      <c r="W89" s="161">
        <v>0</v>
      </c>
      <c r="X89" s="162">
        <f>W89*H89</f>
        <v>0</v>
      </c>
      <c r="AR89" s="12" t="s">
        <v>138</v>
      </c>
      <c r="AT89" s="12" t="s">
        <v>134</v>
      </c>
      <c r="AU89" s="12" t="s">
        <v>75</v>
      </c>
      <c r="AY89" s="12" t="s">
        <v>139</v>
      </c>
      <c r="BE89" s="163">
        <f>IF(O89="základní",K89,0)</f>
        <v>0</v>
      </c>
      <c r="BF89" s="163">
        <f>IF(O89="snížená",K89,0)</f>
        <v>0</v>
      </c>
      <c r="BG89" s="163">
        <f>IF(O89="zákl. přenesená",K89,0)</f>
        <v>0</v>
      </c>
      <c r="BH89" s="163">
        <f>IF(O89="sníž. přenesená",K89,0)</f>
        <v>0</v>
      </c>
      <c r="BI89" s="163">
        <f>IF(O89="nulová",K89,0)</f>
        <v>0</v>
      </c>
      <c r="BJ89" s="12" t="s">
        <v>83</v>
      </c>
      <c r="BK89" s="163">
        <f>ROUND(P89*H89,2)</f>
        <v>0</v>
      </c>
      <c r="BL89" s="12" t="s">
        <v>140</v>
      </c>
      <c r="BM89" s="12" t="s">
        <v>153</v>
      </c>
    </row>
    <row r="90" spans="2:65" s="1" customFormat="1" ht="19.5">
      <c r="B90" s="28"/>
      <c r="C90" s="29"/>
      <c r="D90" s="164" t="s">
        <v>142</v>
      </c>
      <c r="E90" s="29"/>
      <c r="F90" s="165" t="s">
        <v>152</v>
      </c>
      <c r="G90" s="29"/>
      <c r="H90" s="29"/>
      <c r="I90" s="97"/>
      <c r="J90" s="97"/>
      <c r="K90" s="29"/>
      <c r="L90" s="29"/>
      <c r="M90" s="32"/>
      <c r="N90" s="166"/>
      <c r="O90" s="53"/>
      <c r="P90" s="53"/>
      <c r="Q90" s="53"/>
      <c r="R90" s="53"/>
      <c r="S90" s="53"/>
      <c r="T90" s="53"/>
      <c r="U90" s="53"/>
      <c r="V90" s="53"/>
      <c r="W90" s="53"/>
      <c r="X90" s="54"/>
      <c r="AT90" s="12" t="s">
        <v>142</v>
      </c>
      <c r="AU90" s="12" t="s">
        <v>75</v>
      </c>
    </row>
    <row r="91" spans="2:65" s="1" customFormat="1" ht="22.5" customHeight="1">
      <c r="B91" s="28"/>
      <c r="C91" s="149" t="s">
        <v>140</v>
      </c>
      <c r="D91" s="149" t="s">
        <v>134</v>
      </c>
      <c r="E91" s="150" t="s">
        <v>154</v>
      </c>
      <c r="F91" s="151" t="s">
        <v>155</v>
      </c>
      <c r="G91" s="152" t="s">
        <v>137</v>
      </c>
      <c r="H91" s="153">
        <v>1</v>
      </c>
      <c r="I91" s="154"/>
      <c r="J91" s="155"/>
      <c r="K91" s="156">
        <f>ROUND(P91*H91,2)</f>
        <v>0</v>
      </c>
      <c r="L91" s="151" t="s">
        <v>1</v>
      </c>
      <c r="M91" s="157"/>
      <c r="N91" s="158" t="s">
        <v>1</v>
      </c>
      <c r="O91" s="159" t="s">
        <v>44</v>
      </c>
      <c r="P91" s="160">
        <f>I91+J91</f>
        <v>0</v>
      </c>
      <c r="Q91" s="160">
        <f>ROUND(I91*H91,2)</f>
        <v>0</v>
      </c>
      <c r="R91" s="160">
        <f>ROUND(J91*H91,2)</f>
        <v>0</v>
      </c>
      <c r="S91" s="53"/>
      <c r="T91" s="161">
        <f>S91*H91</f>
        <v>0</v>
      </c>
      <c r="U91" s="161">
        <v>0</v>
      </c>
      <c r="V91" s="161">
        <f>U91*H91</f>
        <v>0</v>
      </c>
      <c r="W91" s="161">
        <v>0</v>
      </c>
      <c r="X91" s="162">
        <f>W91*H91</f>
        <v>0</v>
      </c>
      <c r="AR91" s="12" t="s">
        <v>138</v>
      </c>
      <c r="AT91" s="12" t="s">
        <v>134</v>
      </c>
      <c r="AU91" s="12" t="s">
        <v>75</v>
      </c>
      <c r="AY91" s="12" t="s">
        <v>139</v>
      </c>
      <c r="BE91" s="163">
        <f>IF(O91="základní",K91,0)</f>
        <v>0</v>
      </c>
      <c r="BF91" s="163">
        <f>IF(O91="snížená",K91,0)</f>
        <v>0</v>
      </c>
      <c r="BG91" s="163">
        <f>IF(O91="zákl. přenesená",K91,0)</f>
        <v>0</v>
      </c>
      <c r="BH91" s="163">
        <f>IF(O91="sníž. přenesená",K91,0)</f>
        <v>0</v>
      </c>
      <c r="BI91" s="163">
        <f>IF(O91="nulová",K91,0)</f>
        <v>0</v>
      </c>
      <c r="BJ91" s="12" t="s">
        <v>83</v>
      </c>
      <c r="BK91" s="163">
        <f>ROUND(P91*H91,2)</f>
        <v>0</v>
      </c>
      <c r="BL91" s="12" t="s">
        <v>140</v>
      </c>
      <c r="BM91" s="12" t="s">
        <v>156</v>
      </c>
    </row>
    <row r="92" spans="2:65" s="1" customFormat="1" ht="11.25">
      <c r="B92" s="28"/>
      <c r="C92" s="29"/>
      <c r="D92" s="164" t="s">
        <v>142</v>
      </c>
      <c r="E92" s="29"/>
      <c r="F92" s="165" t="s">
        <v>155</v>
      </c>
      <c r="G92" s="29"/>
      <c r="H92" s="29"/>
      <c r="I92" s="97"/>
      <c r="J92" s="97"/>
      <c r="K92" s="29"/>
      <c r="L92" s="29"/>
      <c r="M92" s="32"/>
      <c r="N92" s="166"/>
      <c r="O92" s="53"/>
      <c r="P92" s="53"/>
      <c r="Q92" s="53"/>
      <c r="R92" s="53"/>
      <c r="S92" s="53"/>
      <c r="T92" s="53"/>
      <c r="U92" s="53"/>
      <c r="V92" s="53"/>
      <c r="W92" s="53"/>
      <c r="X92" s="54"/>
      <c r="AT92" s="12" t="s">
        <v>142</v>
      </c>
      <c r="AU92" s="12" t="s">
        <v>75</v>
      </c>
    </row>
    <row r="93" spans="2:65" s="1" customFormat="1" ht="22.5" customHeight="1">
      <c r="B93" s="28"/>
      <c r="C93" s="149" t="s">
        <v>157</v>
      </c>
      <c r="D93" s="149" t="s">
        <v>134</v>
      </c>
      <c r="E93" s="150" t="s">
        <v>158</v>
      </c>
      <c r="F93" s="151" t="s">
        <v>159</v>
      </c>
      <c r="G93" s="152" t="s">
        <v>137</v>
      </c>
      <c r="H93" s="153">
        <v>1</v>
      </c>
      <c r="I93" s="154"/>
      <c r="J93" s="155"/>
      <c r="K93" s="156">
        <f>ROUND(P93*H93,2)</f>
        <v>0</v>
      </c>
      <c r="L93" s="151" t="s">
        <v>1</v>
      </c>
      <c r="M93" s="157"/>
      <c r="N93" s="158" t="s">
        <v>1</v>
      </c>
      <c r="O93" s="159" t="s">
        <v>44</v>
      </c>
      <c r="P93" s="160">
        <f>I93+J93</f>
        <v>0</v>
      </c>
      <c r="Q93" s="160">
        <f>ROUND(I93*H93,2)</f>
        <v>0</v>
      </c>
      <c r="R93" s="160">
        <f>ROUND(J93*H93,2)</f>
        <v>0</v>
      </c>
      <c r="S93" s="53"/>
      <c r="T93" s="161">
        <f>S93*H93</f>
        <v>0</v>
      </c>
      <c r="U93" s="161">
        <v>0</v>
      </c>
      <c r="V93" s="161">
        <f>U93*H93</f>
        <v>0</v>
      </c>
      <c r="W93" s="161">
        <v>0</v>
      </c>
      <c r="X93" s="162">
        <f>W93*H93</f>
        <v>0</v>
      </c>
      <c r="AR93" s="12" t="s">
        <v>138</v>
      </c>
      <c r="AT93" s="12" t="s">
        <v>134</v>
      </c>
      <c r="AU93" s="12" t="s">
        <v>75</v>
      </c>
      <c r="AY93" s="12" t="s">
        <v>139</v>
      </c>
      <c r="BE93" s="163">
        <f>IF(O93="základní",K93,0)</f>
        <v>0</v>
      </c>
      <c r="BF93" s="163">
        <f>IF(O93="snížená",K93,0)</f>
        <v>0</v>
      </c>
      <c r="BG93" s="163">
        <f>IF(O93="zákl. přenesená",K93,0)</f>
        <v>0</v>
      </c>
      <c r="BH93" s="163">
        <f>IF(O93="sníž. přenesená",K93,0)</f>
        <v>0</v>
      </c>
      <c r="BI93" s="163">
        <f>IF(O93="nulová",K93,0)</f>
        <v>0</v>
      </c>
      <c r="BJ93" s="12" t="s">
        <v>83</v>
      </c>
      <c r="BK93" s="163">
        <f>ROUND(P93*H93,2)</f>
        <v>0</v>
      </c>
      <c r="BL93" s="12" t="s">
        <v>140</v>
      </c>
      <c r="BM93" s="12" t="s">
        <v>160</v>
      </c>
    </row>
    <row r="94" spans="2:65" s="1" customFormat="1" ht="19.5">
      <c r="B94" s="28"/>
      <c r="C94" s="29"/>
      <c r="D94" s="164" t="s">
        <v>142</v>
      </c>
      <c r="E94" s="29"/>
      <c r="F94" s="165" t="s">
        <v>159</v>
      </c>
      <c r="G94" s="29"/>
      <c r="H94" s="29"/>
      <c r="I94" s="97"/>
      <c r="J94" s="97"/>
      <c r="K94" s="29"/>
      <c r="L94" s="29"/>
      <c r="M94" s="32"/>
      <c r="N94" s="166"/>
      <c r="O94" s="53"/>
      <c r="P94" s="53"/>
      <c r="Q94" s="53"/>
      <c r="R94" s="53"/>
      <c r="S94" s="53"/>
      <c r="T94" s="53"/>
      <c r="U94" s="53"/>
      <c r="V94" s="53"/>
      <c r="W94" s="53"/>
      <c r="X94" s="54"/>
      <c r="AT94" s="12" t="s">
        <v>142</v>
      </c>
      <c r="AU94" s="12" t="s">
        <v>75</v>
      </c>
    </row>
    <row r="95" spans="2:65" s="1" customFormat="1" ht="22.5" customHeight="1">
      <c r="B95" s="28"/>
      <c r="C95" s="149" t="s">
        <v>161</v>
      </c>
      <c r="D95" s="149" t="s">
        <v>134</v>
      </c>
      <c r="E95" s="150" t="s">
        <v>162</v>
      </c>
      <c r="F95" s="151" t="s">
        <v>163</v>
      </c>
      <c r="G95" s="152" t="s">
        <v>137</v>
      </c>
      <c r="H95" s="153">
        <v>1</v>
      </c>
      <c r="I95" s="154"/>
      <c r="J95" s="155"/>
      <c r="K95" s="156">
        <f>ROUND(P95*H95,2)</f>
        <v>0</v>
      </c>
      <c r="L95" s="151" t="s">
        <v>1</v>
      </c>
      <c r="M95" s="157"/>
      <c r="N95" s="158" t="s">
        <v>1</v>
      </c>
      <c r="O95" s="159" t="s">
        <v>44</v>
      </c>
      <c r="P95" s="160">
        <f>I95+J95</f>
        <v>0</v>
      </c>
      <c r="Q95" s="160">
        <f>ROUND(I95*H95,2)</f>
        <v>0</v>
      </c>
      <c r="R95" s="160">
        <f>ROUND(J95*H95,2)</f>
        <v>0</v>
      </c>
      <c r="S95" s="53"/>
      <c r="T95" s="161">
        <f>S95*H95</f>
        <v>0</v>
      </c>
      <c r="U95" s="161">
        <v>0</v>
      </c>
      <c r="V95" s="161">
        <f>U95*H95</f>
        <v>0</v>
      </c>
      <c r="W95" s="161">
        <v>0</v>
      </c>
      <c r="X95" s="162">
        <f>W95*H95</f>
        <v>0</v>
      </c>
      <c r="AR95" s="12" t="s">
        <v>138</v>
      </c>
      <c r="AT95" s="12" t="s">
        <v>134</v>
      </c>
      <c r="AU95" s="12" t="s">
        <v>75</v>
      </c>
      <c r="AY95" s="12" t="s">
        <v>139</v>
      </c>
      <c r="BE95" s="163">
        <f>IF(O95="základní",K95,0)</f>
        <v>0</v>
      </c>
      <c r="BF95" s="163">
        <f>IF(O95="snížená",K95,0)</f>
        <v>0</v>
      </c>
      <c r="BG95" s="163">
        <f>IF(O95="zákl. přenesená",K95,0)</f>
        <v>0</v>
      </c>
      <c r="BH95" s="163">
        <f>IF(O95="sníž. přenesená",K95,0)</f>
        <v>0</v>
      </c>
      <c r="BI95" s="163">
        <f>IF(O95="nulová",K95,0)</f>
        <v>0</v>
      </c>
      <c r="BJ95" s="12" t="s">
        <v>83</v>
      </c>
      <c r="BK95" s="163">
        <f>ROUND(P95*H95,2)</f>
        <v>0</v>
      </c>
      <c r="BL95" s="12" t="s">
        <v>140</v>
      </c>
      <c r="BM95" s="12" t="s">
        <v>164</v>
      </c>
    </row>
    <row r="96" spans="2:65" s="1" customFormat="1" ht="19.5">
      <c r="B96" s="28"/>
      <c r="C96" s="29"/>
      <c r="D96" s="164" t="s">
        <v>142</v>
      </c>
      <c r="E96" s="29"/>
      <c r="F96" s="165" t="s">
        <v>163</v>
      </c>
      <c r="G96" s="29"/>
      <c r="H96" s="29"/>
      <c r="I96" s="97"/>
      <c r="J96" s="97"/>
      <c r="K96" s="29"/>
      <c r="L96" s="29"/>
      <c r="M96" s="32"/>
      <c r="N96" s="166"/>
      <c r="O96" s="53"/>
      <c r="P96" s="53"/>
      <c r="Q96" s="53"/>
      <c r="R96" s="53"/>
      <c r="S96" s="53"/>
      <c r="T96" s="53"/>
      <c r="U96" s="53"/>
      <c r="V96" s="53"/>
      <c r="W96" s="53"/>
      <c r="X96" s="54"/>
      <c r="AT96" s="12" t="s">
        <v>142</v>
      </c>
      <c r="AU96" s="12" t="s">
        <v>75</v>
      </c>
    </row>
    <row r="97" spans="2:65" s="1" customFormat="1" ht="22.5" customHeight="1">
      <c r="B97" s="28"/>
      <c r="C97" s="149" t="s">
        <v>165</v>
      </c>
      <c r="D97" s="149" t="s">
        <v>134</v>
      </c>
      <c r="E97" s="150" t="s">
        <v>166</v>
      </c>
      <c r="F97" s="151" t="s">
        <v>167</v>
      </c>
      <c r="G97" s="152" t="s">
        <v>137</v>
      </c>
      <c r="H97" s="153">
        <v>1</v>
      </c>
      <c r="I97" s="154"/>
      <c r="J97" s="155"/>
      <c r="K97" s="156">
        <f>ROUND(P97*H97,2)</f>
        <v>0</v>
      </c>
      <c r="L97" s="151" t="s">
        <v>1</v>
      </c>
      <c r="M97" s="157"/>
      <c r="N97" s="158" t="s">
        <v>1</v>
      </c>
      <c r="O97" s="159" t="s">
        <v>44</v>
      </c>
      <c r="P97" s="160">
        <f>I97+J97</f>
        <v>0</v>
      </c>
      <c r="Q97" s="160">
        <f>ROUND(I97*H97,2)</f>
        <v>0</v>
      </c>
      <c r="R97" s="160">
        <f>ROUND(J97*H97,2)</f>
        <v>0</v>
      </c>
      <c r="S97" s="53"/>
      <c r="T97" s="161">
        <f>S97*H97</f>
        <v>0</v>
      </c>
      <c r="U97" s="161">
        <v>0</v>
      </c>
      <c r="V97" s="161">
        <f>U97*H97</f>
        <v>0</v>
      </c>
      <c r="W97" s="161">
        <v>0</v>
      </c>
      <c r="X97" s="162">
        <f>W97*H97</f>
        <v>0</v>
      </c>
      <c r="AR97" s="12" t="s">
        <v>138</v>
      </c>
      <c r="AT97" s="12" t="s">
        <v>134</v>
      </c>
      <c r="AU97" s="12" t="s">
        <v>75</v>
      </c>
      <c r="AY97" s="12" t="s">
        <v>139</v>
      </c>
      <c r="BE97" s="163">
        <f>IF(O97="základní",K97,0)</f>
        <v>0</v>
      </c>
      <c r="BF97" s="163">
        <f>IF(O97="snížená",K97,0)</f>
        <v>0</v>
      </c>
      <c r="BG97" s="163">
        <f>IF(O97="zákl. přenesená",K97,0)</f>
        <v>0</v>
      </c>
      <c r="BH97" s="163">
        <f>IF(O97="sníž. přenesená",K97,0)</f>
        <v>0</v>
      </c>
      <c r="BI97" s="163">
        <f>IF(O97="nulová",K97,0)</f>
        <v>0</v>
      </c>
      <c r="BJ97" s="12" t="s">
        <v>83</v>
      </c>
      <c r="BK97" s="163">
        <f>ROUND(P97*H97,2)</f>
        <v>0</v>
      </c>
      <c r="BL97" s="12" t="s">
        <v>140</v>
      </c>
      <c r="BM97" s="12" t="s">
        <v>168</v>
      </c>
    </row>
    <row r="98" spans="2:65" s="1" customFormat="1" ht="19.5">
      <c r="B98" s="28"/>
      <c r="C98" s="29"/>
      <c r="D98" s="164" t="s">
        <v>142</v>
      </c>
      <c r="E98" s="29"/>
      <c r="F98" s="165" t="s">
        <v>167</v>
      </c>
      <c r="G98" s="29"/>
      <c r="H98" s="29"/>
      <c r="I98" s="97"/>
      <c r="J98" s="97"/>
      <c r="K98" s="29"/>
      <c r="L98" s="29"/>
      <c r="M98" s="32"/>
      <c r="N98" s="166"/>
      <c r="O98" s="53"/>
      <c r="P98" s="53"/>
      <c r="Q98" s="53"/>
      <c r="R98" s="53"/>
      <c r="S98" s="53"/>
      <c r="T98" s="53"/>
      <c r="U98" s="53"/>
      <c r="V98" s="53"/>
      <c r="W98" s="53"/>
      <c r="X98" s="54"/>
      <c r="AT98" s="12" t="s">
        <v>142</v>
      </c>
      <c r="AU98" s="12" t="s">
        <v>75</v>
      </c>
    </row>
    <row r="99" spans="2:65" s="1" customFormat="1" ht="22.5" customHeight="1">
      <c r="B99" s="28"/>
      <c r="C99" s="149" t="s">
        <v>138</v>
      </c>
      <c r="D99" s="149" t="s">
        <v>134</v>
      </c>
      <c r="E99" s="150" t="s">
        <v>169</v>
      </c>
      <c r="F99" s="151" t="s">
        <v>170</v>
      </c>
      <c r="G99" s="152" t="s">
        <v>137</v>
      </c>
      <c r="H99" s="153">
        <v>1</v>
      </c>
      <c r="I99" s="154"/>
      <c r="J99" s="155"/>
      <c r="K99" s="156">
        <f>ROUND(P99*H99,2)</f>
        <v>0</v>
      </c>
      <c r="L99" s="151" t="s">
        <v>1</v>
      </c>
      <c r="M99" s="157"/>
      <c r="N99" s="158" t="s">
        <v>1</v>
      </c>
      <c r="O99" s="159" t="s">
        <v>44</v>
      </c>
      <c r="P99" s="160">
        <f>I99+J99</f>
        <v>0</v>
      </c>
      <c r="Q99" s="160">
        <f>ROUND(I99*H99,2)</f>
        <v>0</v>
      </c>
      <c r="R99" s="160">
        <f>ROUND(J99*H99,2)</f>
        <v>0</v>
      </c>
      <c r="S99" s="53"/>
      <c r="T99" s="161">
        <f>S99*H99</f>
        <v>0</v>
      </c>
      <c r="U99" s="161">
        <v>0</v>
      </c>
      <c r="V99" s="161">
        <f>U99*H99</f>
        <v>0</v>
      </c>
      <c r="W99" s="161">
        <v>0</v>
      </c>
      <c r="X99" s="162">
        <f>W99*H99</f>
        <v>0</v>
      </c>
      <c r="AR99" s="12" t="s">
        <v>138</v>
      </c>
      <c r="AT99" s="12" t="s">
        <v>134</v>
      </c>
      <c r="AU99" s="12" t="s">
        <v>75</v>
      </c>
      <c r="AY99" s="12" t="s">
        <v>139</v>
      </c>
      <c r="BE99" s="163">
        <f>IF(O99="základní",K99,0)</f>
        <v>0</v>
      </c>
      <c r="BF99" s="163">
        <f>IF(O99="snížená",K99,0)</f>
        <v>0</v>
      </c>
      <c r="BG99" s="163">
        <f>IF(O99="zákl. přenesená",K99,0)</f>
        <v>0</v>
      </c>
      <c r="BH99" s="163">
        <f>IF(O99="sníž. přenesená",K99,0)</f>
        <v>0</v>
      </c>
      <c r="BI99" s="163">
        <f>IF(O99="nulová",K99,0)</f>
        <v>0</v>
      </c>
      <c r="BJ99" s="12" t="s">
        <v>83</v>
      </c>
      <c r="BK99" s="163">
        <f>ROUND(P99*H99,2)</f>
        <v>0</v>
      </c>
      <c r="BL99" s="12" t="s">
        <v>140</v>
      </c>
      <c r="BM99" s="12" t="s">
        <v>171</v>
      </c>
    </row>
    <row r="100" spans="2:65" s="1" customFormat="1" ht="19.5">
      <c r="B100" s="28"/>
      <c r="C100" s="29"/>
      <c r="D100" s="164" t="s">
        <v>142</v>
      </c>
      <c r="E100" s="29"/>
      <c r="F100" s="165" t="s">
        <v>170</v>
      </c>
      <c r="G100" s="29"/>
      <c r="H100" s="29"/>
      <c r="I100" s="97"/>
      <c r="J100" s="97"/>
      <c r="K100" s="29"/>
      <c r="L100" s="29"/>
      <c r="M100" s="32"/>
      <c r="N100" s="166"/>
      <c r="O100" s="53"/>
      <c r="P100" s="53"/>
      <c r="Q100" s="53"/>
      <c r="R100" s="53"/>
      <c r="S100" s="53"/>
      <c r="T100" s="53"/>
      <c r="U100" s="53"/>
      <c r="V100" s="53"/>
      <c r="W100" s="53"/>
      <c r="X100" s="54"/>
      <c r="AT100" s="12" t="s">
        <v>142</v>
      </c>
      <c r="AU100" s="12" t="s">
        <v>75</v>
      </c>
    </row>
    <row r="101" spans="2:65" s="1" customFormat="1" ht="22.5" customHeight="1">
      <c r="B101" s="28"/>
      <c r="C101" s="149" t="s">
        <v>172</v>
      </c>
      <c r="D101" s="149" t="s">
        <v>134</v>
      </c>
      <c r="E101" s="150" t="s">
        <v>173</v>
      </c>
      <c r="F101" s="151" t="s">
        <v>174</v>
      </c>
      <c r="G101" s="152" t="s">
        <v>137</v>
      </c>
      <c r="H101" s="153">
        <v>1</v>
      </c>
      <c r="I101" s="154"/>
      <c r="J101" s="155"/>
      <c r="K101" s="156">
        <f>ROUND(P101*H101,2)</f>
        <v>0</v>
      </c>
      <c r="L101" s="151" t="s">
        <v>1</v>
      </c>
      <c r="M101" s="157"/>
      <c r="N101" s="158" t="s">
        <v>1</v>
      </c>
      <c r="O101" s="159" t="s">
        <v>44</v>
      </c>
      <c r="P101" s="160">
        <f>I101+J101</f>
        <v>0</v>
      </c>
      <c r="Q101" s="160">
        <f>ROUND(I101*H101,2)</f>
        <v>0</v>
      </c>
      <c r="R101" s="160">
        <f>ROUND(J101*H101,2)</f>
        <v>0</v>
      </c>
      <c r="S101" s="53"/>
      <c r="T101" s="161">
        <f>S101*H101</f>
        <v>0</v>
      </c>
      <c r="U101" s="161">
        <v>0</v>
      </c>
      <c r="V101" s="161">
        <f>U101*H101</f>
        <v>0</v>
      </c>
      <c r="W101" s="161">
        <v>0</v>
      </c>
      <c r="X101" s="162">
        <f>W101*H101</f>
        <v>0</v>
      </c>
      <c r="AR101" s="12" t="s">
        <v>138</v>
      </c>
      <c r="AT101" s="12" t="s">
        <v>134</v>
      </c>
      <c r="AU101" s="12" t="s">
        <v>75</v>
      </c>
      <c r="AY101" s="12" t="s">
        <v>139</v>
      </c>
      <c r="BE101" s="163">
        <f>IF(O101="základní",K101,0)</f>
        <v>0</v>
      </c>
      <c r="BF101" s="163">
        <f>IF(O101="snížená",K101,0)</f>
        <v>0</v>
      </c>
      <c r="BG101" s="163">
        <f>IF(O101="zákl. přenesená",K101,0)</f>
        <v>0</v>
      </c>
      <c r="BH101" s="163">
        <f>IF(O101="sníž. přenesená",K101,0)</f>
        <v>0</v>
      </c>
      <c r="BI101" s="163">
        <f>IF(O101="nulová",K101,0)</f>
        <v>0</v>
      </c>
      <c r="BJ101" s="12" t="s">
        <v>83</v>
      </c>
      <c r="BK101" s="163">
        <f>ROUND(P101*H101,2)</f>
        <v>0</v>
      </c>
      <c r="BL101" s="12" t="s">
        <v>140</v>
      </c>
      <c r="BM101" s="12" t="s">
        <v>175</v>
      </c>
    </row>
    <row r="102" spans="2:65" s="1" customFormat="1" ht="19.5">
      <c r="B102" s="28"/>
      <c r="C102" s="29"/>
      <c r="D102" s="164" t="s">
        <v>142</v>
      </c>
      <c r="E102" s="29"/>
      <c r="F102" s="165" t="s">
        <v>174</v>
      </c>
      <c r="G102" s="29"/>
      <c r="H102" s="29"/>
      <c r="I102" s="97"/>
      <c r="J102" s="97"/>
      <c r="K102" s="29"/>
      <c r="L102" s="29"/>
      <c r="M102" s="32"/>
      <c r="N102" s="166"/>
      <c r="O102" s="53"/>
      <c r="P102" s="53"/>
      <c r="Q102" s="53"/>
      <c r="R102" s="53"/>
      <c r="S102" s="53"/>
      <c r="T102" s="53"/>
      <c r="U102" s="53"/>
      <c r="V102" s="53"/>
      <c r="W102" s="53"/>
      <c r="X102" s="54"/>
      <c r="AT102" s="12" t="s">
        <v>142</v>
      </c>
      <c r="AU102" s="12" t="s">
        <v>75</v>
      </c>
    </row>
    <row r="103" spans="2:65" s="1" customFormat="1" ht="22.5" customHeight="1">
      <c r="B103" s="28"/>
      <c r="C103" s="149" t="s">
        <v>176</v>
      </c>
      <c r="D103" s="149" t="s">
        <v>134</v>
      </c>
      <c r="E103" s="150" t="s">
        <v>177</v>
      </c>
      <c r="F103" s="151" t="s">
        <v>178</v>
      </c>
      <c r="G103" s="152" t="s">
        <v>137</v>
      </c>
      <c r="H103" s="153">
        <v>1</v>
      </c>
      <c r="I103" s="154"/>
      <c r="J103" s="155"/>
      <c r="K103" s="156">
        <f>ROUND(P103*H103,2)</f>
        <v>0</v>
      </c>
      <c r="L103" s="151" t="s">
        <v>1</v>
      </c>
      <c r="M103" s="157"/>
      <c r="N103" s="158" t="s">
        <v>1</v>
      </c>
      <c r="O103" s="159" t="s">
        <v>44</v>
      </c>
      <c r="P103" s="160">
        <f>I103+J103</f>
        <v>0</v>
      </c>
      <c r="Q103" s="160">
        <f>ROUND(I103*H103,2)</f>
        <v>0</v>
      </c>
      <c r="R103" s="160">
        <f>ROUND(J103*H103,2)</f>
        <v>0</v>
      </c>
      <c r="S103" s="53"/>
      <c r="T103" s="161">
        <f>S103*H103</f>
        <v>0</v>
      </c>
      <c r="U103" s="161">
        <v>0</v>
      </c>
      <c r="V103" s="161">
        <f>U103*H103</f>
        <v>0</v>
      </c>
      <c r="W103" s="161">
        <v>0</v>
      </c>
      <c r="X103" s="162">
        <f>W103*H103</f>
        <v>0</v>
      </c>
      <c r="AR103" s="12" t="s">
        <v>138</v>
      </c>
      <c r="AT103" s="12" t="s">
        <v>134</v>
      </c>
      <c r="AU103" s="12" t="s">
        <v>75</v>
      </c>
      <c r="AY103" s="12" t="s">
        <v>139</v>
      </c>
      <c r="BE103" s="163">
        <f>IF(O103="základní",K103,0)</f>
        <v>0</v>
      </c>
      <c r="BF103" s="163">
        <f>IF(O103="snížená",K103,0)</f>
        <v>0</v>
      </c>
      <c r="BG103" s="163">
        <f>IF(O103="zákl. přenesená",K103,0)</f>
        <v>0</v>
      </c>
      <c r="BH103" s="163">
        <f>IF(O103="sníž. přenesená",K103,0)</f>
        <v>0</v>
      </c>
      <c r="BI103" s="163">
        <f>IF(O103="nulová",K103,0)</f>
        <v>0</v>
      </c>
      <c r="BJ103" s="12" t="s">
        <v>83</v>
      </c>
      <c r="BK103" s="163">
        <f>ROUND(P103*H103,2)</f>
        <v>0</v>
      </c>
      <c r="BL103" s="12" t="s">
        <v>140</v>
      </c>
      <c r="BM103" s="12" t="s">
        <v>179</v>
      </c>
    </row>
    <row r="104" spans="2:65" s="1" customFormat="1" ht="11.25">
      <c r="B104" s="28"/>
      <c r="C104" s="29"/>
      <c r="D104" s="164" t="s">
        <v>142</v>
      </c>
      <c r="E104" s="29"/>
      <c r="F104" s="165" t="s">
        <v>178</v>
      </c>
      <c r="G104" s="29"/>
      <c r="H104" s="29"/>
      <c r="I104" s="97"/>
      <c r="J104" s="97"/>
      <c r="K104" s="29"/>
      <c r="L104" s="29"/>
      <c r="M104" s="32"/>
      <c r="N104" s="166"/>
      <c r="O104" s="53"/>
      <c r="P104" s="53"/>
      <c r="Q104" s="53"/>
      <c r="R104" s="53"/>
      <c r="S104" s="53"/>
      <c r="T104" s="53"/>
      <c r="U104" s="53"/>
      <c r="V104" s="53"/>
      <c r="W104" s="53"/>
      <c r="X104" s="54"/>
      <c r="AT104" s="12" t="s">
        <v>142</v>
      </c>
      <c r="AU104" s="12" t="s">
        <v>75</v>
      </c>
    </row>
    <row r="105" spans="2:65" s="1" customFormat="1" ht="22.5" customHeight="1">
      <c r="B105" s="28"/>
      <c r="C105" s="149" t="s">
        <v>180</v>
      </c>
      <c r="D105" s="149" t="s">
        <v>134</v>
      </c>
      <c r="E105" s="150" t="s">
        <v>181</v>
      </c>
      <c r="F105" s="151" t="s">
        <v>182</v>
      </c>
      <c r="G105" s="152" t="s">
        <v>137</v>
      </c>
      <c r="H105" s="153">
        <v>1</v>
      </c>
      <c r="I105" s="154"/>
      <c r="J105" s="155"/>
      <c r="K105" s="156">
        <f>ROUND(P105*H105,2)</f>
        <v>0</v>
      </c>
      <c r="L105" s="151" t="s">
        <v>1</v>
      </c>
      <c r="M105" s="157"/>
      <c r="N105" s="158" t="s">
        <v>1</v>
      </c>
      <c r="O105" s="159" t="s">
        <v>44</v>
      </c>
      <c r="P105" s="160">
        <f>I105+J105</f>
        <v>0</v>
      </c>
      <c r="Q105" s="160">
        <f>ROUND(I105*H105,2)</f>
        <v>0</v>
      </c>
      <c r="R105" s="160">
        <f>ROUND(J105*H105,2)</f>
        <v>0</v>
      </c>
      <c r="S105" s="53"/>
      <c r="T105" s="161">
        <f>S105*H105</f>
        <v>0</v>
      </c>
      <c r="U105" s="161">
        <v>0</v>
      </c>
      <c r="V105" s="161">
        <f>U105*H105</f>
        <v>0</v>
      </c>
      <c r="W105" s="161">
        <v>0</v>
      </c>
      <c r="X105" s="162">
        <f>W105*H105</f>
        <v>0</v>
      </c>
      <c r="AR105" s="12" t="s">
        <v>138</v>
      </c>
      <c r="AT105" s="12" t="s">
        <v>134</v>
      </c>
      <c r="AU105" s="12" t="s">
        <v>75</v>
      </c>
      <c r="AY105" s="12" t="s">
        <v>139</v>
      </c>
      <c r="BE105" s="163">
        <f>IF(O105="základní",K105,0)</f>
        <v>0</v>
      </c>
      <c r="BF105" s="163">
        <f>IF(O105="snížená",K105,0)</f>
        <v>0</v>
      </c>
      <c r="BG105" s="163">
        <f>IF(O105="zákl. přenesená",K105,0)</f>
        <v>0</v>
      </c>
      <c r="BH105" s="163">
        <f>IF(O105="sníž. přenesená",K105,0)</f>
        <v>0</v>
      </c>
      <c r="BI105" s="163">
        <f>IF(O105="nulová",K105,0)</f>
        <v>0</v>
      </c>
      <c r="BJ105" s="12" t="s">
        <v>83</v>
      </c>
      <c r="BK105" s="163">
        <f>ROUND(P105*H105,2)</f>
        <v>0</v>
      </c>
      <c r="BL105" s="12" t="s">
        <v>140</v>
      </c>
      <c r="BM105" s="12" t="s">
        <v>183</v>
      </c>
    </row>
    <row r="106" spans="2:65" s="1" customFormat="1" ht="19.5">
      <c r="B106" s="28"/>
      <c r="C106" s="29"/>
      <c r="D106" s="164" t="s">
        <v>142</v>
      </c>
      <c r="E106" s="29"/>
      <c r="F106" s="165" t="s">
        <v>182</v>
      </c>
      <c r="G106" s="29"/>
      <c r="H106" s="29"/>
      <c r="I106" s="97"/>
      <c r="J106" s="97"/>
      <c r="K106" s="29"/>
      <c r="L106" s="29"/>
      <c r="M106" s="32"/>
      <c r="N106" s="166"/>
      <c r="O106" s="53"/>
      <c r="P106" s="53"/>
      <c r="Q106" s="53"/>
      <c r="R106" s="53"/>
      <c r="S106" s="53"/>
      <c r="T106" s="53"/>
      <c r="U106" s="53"/>
      <c r="V106" s="53"/>
      <c r="W106" s="53"/>
      <c r="X106" s="54"/>
      <c r="AT106" s="12" t="s">
        <v>142</v>
      </c>
      <c r="AU106" s="12" t="s">
        <v>75</v>
      </c>
    </row>
    <row r="107" spans="2:65" s="1" customFormat="1" ht="22.5" customHeight="1">
      <c r="B107" s="28"/>
      <c r="C107" s="149" t="s">
        <v>184</v>
      </c>
      <c r="D107" s="149" t="s">
        <v>134</v>
      </c>
      <c r="E107" s="150" t="s">
        <v>185</v>
      </c>
      <c r="F107" s="151" t="s">
        <v>186</v>
      </c>
      <c r="G107" s="152" t="s">
        <v>137</v>
      </c>
      <c r="H107" s="153">
        <v>1</v>
      </c>
      <c r="I107" s="154"/>
      <c r="J107" s="155"/>
      <c r="K107" s="156">
        <f>ROUND(P107*H107,2)</f>
        <v>0</v>
      </c>
      <c r="L107" s="151" t="s">
        <v>1</v>
      </c>
      <c r="M107" s="157"/>
      <c r="N107" s="158" t="s">
        <v>1</v>
      </c>
      <c r="O107" s="159" t="s">
        <v>44</v>
      </c>
      <c r="P107" s="160">
        <f>I107+J107</f>
        <v>0</v>
      </c>
      <c r="Q107" s="160">
        <f>ROUND(I107*H107,2)</f>
        <v>0</v>
      </c>
      <c r="R107" s="160">
        <f>ROUND(J107*H107,2)</f>
        <v>0</v>
      </c>
      <c r="S107" s="53"/>
      <c r="T107" s="161">
        <f>S107*H107</f>
        <v>0</v>
      </c>
      <c r="U107" s="161">
        <v>0</v>
      </c>
      <c r="V107" s="161">
        <f>U107*H107</f>
        <v>0</v>
      </c>
      <c r="W107" s="161">
        <v>0</v>
      </c>
      <c r="X107" s="162">
        <f>W107*H107</f>
        <v>0</v>
      </c>
      <c r="AR107" s="12" t="s">
        <v>138</v>
      </c>
      <c r="AT107" s="12" t="s">
        <v>134</v>
      </c>
      <c r="AU107" s="12" t="s">
        <v>75</v>
      </c>
      <c r="AY107" s="12" t="s">
        <v>139</v>
      </c>
      <c r="BE107" s="163">
        <f>IF(O107="základní",K107,0)</f>
        <v>0</v>
      </c>
      <c r="BF107" s="163">
        <f>IF(O107="snížená",K107,0)</f>
        <v>0</v>
      </c>
      <c r="BG107" s="163">
        <f>IF(O107="zákl. přenesená",K107,0)</f>
        <v>0</v>
      </c>
      <c r="BH107" s="163">
        <f>IF(O107="sníž. přenesená",K107,0)</f>
        <v>0</v>
      </c>
      <c r="BI107" s="163">
        <f>IF(O107="nulová",K107,0)</f>
        <v>0</v>
      </c>
      <c r="BJ107" s="12" t="s">
        <v>83</v>
      </c>
      <c r="BK107" s="163">
        <f>ROUND(P107*H107,2)</f>
        <v>0</v>
      </c>
      <c r="BL107" s="12" t="s">
        <v>140</v>
      </c>
      <c r="BM107" s="12" t="s">
        <v>187</v>
      </c>
    </row>
    <row r="108" spans="2:65" s="1" customFormat="1" ht="19.5">
      <c r="B108" s="28"/>
      <c r="C108" s="29"/>
      <c r="D108" s="164" t="s">
        <v>142</v>
      </c>
      <c r="E108" s="29"/>
      <c r="F108" s="165" t="s">
        <v>186</v>
      </c>
      <c r="G108" s="29"/>
      <c r="H108" s="29"/>
      <c r="I108" s="97"/>
      <c r="J108" s="97"/>
      <c r="K108" s="29"/>
      <c r="L108" s="29"/>
      <c r="M108" s="32"/>
      <c r="N108" s="166"/>
      <c r="O108" s="53"/>
      <c r="P108" s="53"/>
      <c r="Q108" s="53"/>
      <c r="R108" s="53"/>
      <c r="S108" s="53"/>
      <c r="T108" s="53"/>
      <c r="U108" s="53"/>
      <c r="V108" s="53"/>
      <c r="W108" s="53"/>
      <c r="X108" s="54"/>
      <c r="AT108" s="12" t="s">
        <v>142</v>
      </c>
      <c r="AU108" s="12" t="s">
        <v>75</v>
      </c>
    </row>
    <row r="109" spans="2:65" s="1" customFormat="1" ht="22.5" customHeight="1">
      <c r="B109" s="28"/>
      <c r="C109" s="149" t="s">
        <v>188</v>
      </c>
      <c r="D109" s="149" t="s">
        <v>134</v>
      </c>
      <c r="E109" s="150" t="s">
        <v>189</v>
      </c>
      <c r="F109" s="151" t="s">
        <v>190</v>
      </c>
      <c r="G109" s="152" t="s">
        <v>137</v>
      </c>
      <c r="H109" s="153">
        <v>1</v>
      </c>
      <c r="I109" s="154"/>
      <c r="J109" s="155"/>
      <c r="K109" s="156">
        <f>ROUND(P109*H109,2)</f>
        <v>0</v>
      </c>
      <c r="L109" s="151" t="s">
        <v>1</v>
      </c>
      <c r="M109" s="157"/>
      <c r="N109" s="158" t="s">
        <v>1</v>
      </c>
      <c r="O109" s="159" t="s">
        <v>44</v>
      </c>
      <c r="P109" s="160">
        <f>I109+J109</f>
        <v>0</v>
      </c>
      <c r="Q109" s="160">
        <f>ROUND(I109*H109,2)</f>
        <v>0</v>
      </c>
      <c r="R109" s="160">
        <f>ROUND(J109*H109,2)</f>
        <v>0</v>
      </c>
      <c r="S109" s="53"/>
      <c r="T109" s="161">
        <f>S109*H109</f>
        <v>0</v>
      </c>
      <c r="U109" s="161">
        <v>0</v>
      </c>
      <c r="V109" s="161">
        <f>U109*H109</f>
        <v>0</v>
      </c>
      <c r="W109" s="161">
        <v>0</v>
      </c>
      <c r="X109" s="162">
        <f>W109*H109</f>
        <v>0</v>
      </c>
      <c r="AR109" s="12" t="s">
        <v>138</v>
      </c>
      <c r="AT109" s="12" t="s">
        <v>134</v>
      </c>
      <c r="AU109" s="12" t="s">
        <v>75</v>
      </c>
      <c r="AY109" s="12" t="s">
        <v>139</v>
      </c>
      <c r="BE109" s="163">
        <f>IF(O109="základní",K109,0)</f>
        <v>0</v>
      </c>
      <c r="BF109" s="163">
        <f>IF(O109="snížená",K109,0)</f>
        <v>0</v>
      </c>
      <c r="BG109" s="163">
        <f>IF(O109="zákl. přenesená",K109,0)</f>
        <v>0</v>
      </c>
      <c r="BH109" s="163">
        <f>IF(O109="sníž. přenesená",K109,0)</f>
        <v>0</v>
      </c>
      <c r="BI109" s="163">
        <f>IF(O109="nulová",K109,0)</f>
        <v>0</v>
      </c>
      <c r="BJ109" s="12" t="s">
        <v>83</v>
      </c>
      <c r="BK109" s="163">
        <f>ROUND(P109*H109,2)</f>
        <v>0</v>
      </c>
      <c r="BL109" s="12" t="s">
        <v>140</v>
      </c>
      <c r="BM109" s="12" t="s">
        <v>191</v>
      </c>
    </row>
    <row r="110" spans="2:65" s="1" customFormat="1" ht="19.5">
      <c r="B110" s="28"/>
      <c r="C110" s="29"/>
      <c r="D110" s="164" t="s">
        <v>142</v>
      </c>
      <c r="E110" s="29"/>
      <c r="F110" s="165" t="s">
        <v>190</v>
      </c>
      <c r="G110" s="29"/>
      <c r="H110" s="29"/>
      <c r="I110" s="97"/>
      <c r="J110" s="97"/>
      <c r="K110" s="29"/>
      <c r="L110" s="29"/>
      <c r="M110" s="32"/>
      <c r="N110" s="166"/>
      <c r="O110" s="53"/>
      <c r="P110" s="53"/>
      <c r="Q110" s="53"/>
      <c r="R110" s="53"/>
      <c r="S110" s="53"/>
      <c r="T110" s="53"/>
      <c r="U110" s="53"/>
      <c r="V110" s="53"/>
      <c r="W110" s="53"/>
      <c r="X110" s="54"/>
      <c r="AT110" s="12" t="s">
        <v>142</v>
      </c>
      <c r="AU110" s="12" t="s">
        <v>75</v>
      </c>
    </row>
    <row r="111" spans="2:65" s="1" customFormat="1" ht="22.5" customHeight="1">
      <c r="B111" s="28"/>
      <c r="C111" s="149" t="s">
        <v>192</v>
      </c>
      <c r="D111" s="149" t="s">
        <v>134</v>
      </c>
      <c r="E111" s="150" t="s">
        <v>193</v>
      </c>
      <c r="F111" s="151" t="s">
        <v>194</v>
      </c>
      <c r="G111" s="152" t="s">
        <v>137</v>
      </c>
      <c r="H111" s="153">
        <v>1</v>
      </c>
      <c r="I111" s="154"/>
      <c r="J111" s="155"/>
      <c r="K111" s="156">
        <f>ROUND(P111*H111,2)</f>
        <v>0</v>
      </c>
      <c r="L111" s="151" t="s">
        <v>1</v>
      </c>
      <c r="M111" s="157"/>
      <c r="N111" s="158" t="s">
        <v>1</v>
      </c>
      <c r="O111" s="159" t="s">
        <v>44</v>
      </c>
      <c r="P111" s="160">
        <f>I111+J111</f>
        <v>0</v>
      </c>
      <c r="Q111" s="160">
        <f>ROUND(I111*H111,2)</f>
        <v>0</v>
      </c>
      <c r="R111" s="160">
        <f>ROUND(J111*H111,2)</f>
        <v>0</v>
      </c>
      <c r="S111" s="53"/>
      <c r="T111" s="161">
        <f>S111*H111</f>
        <v>0</v>
      </c>
      <c r="U111" s="161">
        <v>0</v>
      </c>
      <c r="V111" s="161">
        <f>U111*H111</f>
        <v>0</v>
      </c>
      <c r="W111" s="161">
        <v>0</v>
      </c>
      <c r="X111" s="162">
        <f>W111*H111</f>
        <v>0</v>
      </c>
      <c r="AR111" s="12" t="s">
        <v>138</v>
      </c>
      <c r="AT111" s="12" t="s">
        <v>134</v>
      </c>
      <c r="AU111" s="12" t="s">
        <v>75</v>
      </c>
      <c r="AY111" s="12" t="s">
        <v>139</v>
      </c>
      <c r="BE111" s="163">
        <f>IF(O111="základní",K111,0)</f>
        <v>0</v>
      </c>
      <c r="BF111" s="163">
        <f>IF(O111="snížená",K111,0)</f>
        <v>0</v>
      </c>
      <c r="BG111" s="163">
        <f>IF(O111="zákl. přenesená",K111,0)</f>
        <v>0</v>
      </c>
      <c r="BH111" s="163">
        <f>IF(O111="sníž. přenesená",K111,0)</f>
        <v>0</v>
      </c>
      <c r="BI111" s="163">
        <f>IF(O111="nulová",K111,0)</f>
        <v>0</v>
      </c>
      <c r="BJ111" s="12" t="s">
        <v>83</v>
      </c>
      <c r="BK111" s="163">
        <f>ROUND(P111*H111,2)</f>
        <v>0</v>
      </c>
      <c r="BL111" s="12" t="s">
        <v>140</v>
      </c>
      <c r="BM111" s="12" t="s">
        <v>195</v>
      </c>
    </row>
    <row r="112" spans="2:65" s="1" customFormat="1" ht="19.5">
      <c r="B112" s="28"/>
      <c r="C112" s="29"/>
      <c r="D112" s="164" t="s">
        <v>142</v>
      </c>
      <c r="E112" s="29"/>
      <c r="F112" s="165" t="s">
        <v>194</v>
      </c>
      <c r="G112" s="29"/>
      <c r="H112" s="29"/>
      <c r="I112" s="97"/>
      <c r="J112" s="97"/>
      <c r="K112" s="29"/>
      <c r="L112" s="29"/>
      <c r="M112" s="32"/>
      <c r="N112" s="166"/>
      <c r="O112" s="53"/>
      <c r="P112" s="53"/>
      <c r="Q112" s="53"/>
      <c r="R112" s="53"/>
      <c r="S112" s="53"/>
      <c r="T112" s="53"/>
      <c r="U112" s="53"/>
      <c r="V112" s="53"/>
      <c r="W112" s="53"/>
      <c r="X112" s="54"/>
      <c r="AT112" s="12" t="s">
        <v>142</v>
      </c>
      <c r="AU112" s="12" t="s">
        <v>75</v>
      </c>
    </row>
    <row r="113" spans="2:65" s="1" customFormat="1" ht="22.5" customHeight="1">
      <c r="B113" s="28"/>
      <c r="C113" s="149" t="s">
        <v>9</v>
      </c>
      <c r="D113" s="149" t="s">
        <v>134</v>
      </c>
      <c r="E113" s="150" t="s">
        <v>196</v>
      </c>
      <c r="F113" s="151" t="s">
        <v>197</v>
      </c>
      <c r="G113" s="152" t="s">
        <v>137</v>
      </c>
      <c r="H113" s="153">
        <v>1</v>
      </c>
      <c r="I113" s="154"/>
      <c r="J113" s="155"/>
      <c r="K113" s="156">
        <f>ROUND(P113*H113,2)</f>
        <v>0</v>
      </c>
      <c r="L113" s="151" t="s">
        <v>1</v>
      </c>
      <c r="M113" s="157"/>
      <c r="N113" s="158" t="s">
        <v>1</v>
      </c>
      <c r="O113" s="159" t="s">
        <v>44</v>
      </c>
      <c r="P113" s="160">
        <f>I113+J113</f>
        <v>0</v>
      </c>
      <c r="Q113" s="160">
        <f>ROUND(I113*H113,2)</f>
        <v>0</v>
      </c>
      <c r="R113" s="160">
        <f>ROUND(J113*H113,2)</f>
        <v>0</v>
      </c>
      <c r="S113" s="53"/>
      <c r="T113" s="161">
        <f>S113*H113</f>
        <v>0</v>
      </c>
      <c r="U113" s="161">
        <v>0</v>
      </c>
      <c r="V113" s="161">
        <f>U113*H113</f>
        <v>0</v>
      </c>
      <c r="W113" s="161">
        <v>0</v>
      </c>
      <c r="X113" s="162">
        <f>W113*H113</f>
        <v>0</v>
      </c>
      <c r="AR113" s="12" t="s">
        <v>138</v>
      </c>
      <c r="AT113" s="12" t="s">
        <v>134</v>
      </c>
      <c r="AU113" s="12" t="s">
        <v>75</v>
      </c>
      <c r="AY113" s="12" t="s">
        <v>139</v>
      </c>
      <c r="BE113" s="163">
        <f>IF(O113="základní",K113,0)</f>
        <v>0</v>
      </c>
      <c r="BF113" s="163">
        <f>IF(O113="snížená",K113,0)</f>
        <v>0</v>
      </c>
      <c r="BG113" s="163">
        <f>IF(O113="zákl. přenesená",K113,0)</f>
        <v>0</v>
      </c>
      <c r="BH113" s="163">
        <f>IF(O113="sníž. přenesená",K113,0)</f>
        <v>0</v>
      </c>
      <c r="BI113" s="163">
        <f>IF(O113="nulová",K113,0)</f>
        <v>0</v>
      </c>
      <c r="BJ113" s="12" t="s">
        <v>83</v>
      </c>
      <c r="BK113" s="163">
        <f>ROUND(P113*H113,2)</f>
        <v>0</v>
      </c>
      <c r="BL113" s="12" t="s">
        <v>140</v>
      </c>
      <c r="BM113" s="12" t="s">
        <v>198</v>
      </c>
    </row>
    <row r="114" spans="2:65" s="1" customFormat="1" ht="19.5">
      <c r="B114" s="28"/>
      <c r="C114" s="29"/>
      <c r="D114" s="164" t="s">
        <v>142</v>
      </c>
      <c r="E114" s="29"/>
      <c r="F114" s="165" t="s">
        <v>197</v>
      </c>
      <c r="G114" s="29"/>
      <c r="H114" s="29"/>
      <c r="I114" s="97"/>
      <c r="J114" s="97"/>
      <c r="K114" s="29"/>
      <c r="L114" s="29"/>
      <c r="M114" s="32"/>
      <c r="N114" s="166"/>
      <c r="O114" s="53"/>
      <c r="P114" s="53"/>
      <c r="Q114" s="53"/>
      <c r="R114" s="53"/>
      <c r="S114" s="53"/>
      <c r="T114" s="53"/>
      <c r="U114" s="53"/>
      <c r="V114" s="53"/>
      <c r="W114" s="53"/>
      <c r="X114" s="54"/>
      <c r="AT114" s="12" t="s">
        <v>142</v>
      </c>
      <c r="AU114" s="12" t="s">
        <v>75</v>
      </c>
    </row>
    <row r="115" spans="2:65" s="1" customFormat="1" ht="22.5" customHeight="1">
      <c r="B115" s="28"/>
      <c r="C115" s="149" t="s">
        <v>199</v>
      </c>
      <c r="D115" s="149" t="s">
        <v>134</v>
      </c>
      <c r="E115" s="150" t="s">
        <v>200</v>
      </c>
      <c r="F115" s="151" t="s">
        <v>201</v>
      </c>
      <c r="G115" s="152" t="s">
        <v>137</v>
      </c>
      <c r="H115" s="153">
        <v>1</v>
      </c>
      <c r="I115" s="154"/>
      <c r="J115" s="155"/>
      <c r="K115" s="156">
        <f>ROUND(P115*H115,2)</f>
        <v>0</v>
      </c>
      <c r="L115" s="151" t="s">
        <v>1</v>
      </c>
      <c r="M115" s="157"/>
      <c r="N115" s="158" t="s">
        <v>1</v>
      </c>
      <c r="O115" s="159" t="s">
        <v>44</v>
      </c>
      <c r="P115" s="160">
        <f>I115+J115</f>
        <v>0</v>
      </c>
      <c r="Q115" s="160">
        <f>ROUND(I115*H115,2)</f>
        <v>0</v>
      </c>
      <c r="R115" s="160">
        <f>ROUND(J115*H115,2)</f>
        <v>0</v>
      </c>
      <c r="S115" s="53"/>
      <c r="T115" s="161">
        <f>S115*H115</f>
        <v>0</v>
      </c>
      <c r="U115" s="161">
        <v>0</v>
      </c>
      <c r="V115" s="161">
        <f>U115*H115</f>
        <v>0</v>
      </c>
      <c r="W115" s="161">
        <v>0</v>
      </c>
      <c r="X115" s="162">
        <f>W115*H115</f>
        <v>0</v>
      </c>
      <c r="AR115" s="12" t="s">
        <v>138</v>
      </c>
      <c r="AT115" s="12" t="s">
        <v>134</v>
      </c>
      <c r="AU115" s="12" t="s">
        <v>75</v>
      </c>
      <c r="AY115" s="12" t="s">
        <v>139</v>
      </c>
      <c r="BE115" s="163">
        <f>IF(O115="základní",K115,0)</f>
        <v>0</v>
      </c>
      <c r="BF115" s="163">
        <f>IF(O115="snížená",K115,0)</f>
        <v>0</v>
      </c>
      <c r="BG115" s="163">
        <f>IF(O115="zákl. přenesená",K115,0)</f>
        <v>0</v>
      </c>
      <c r="BH115" s="163">
        <f>IF(O115="sníž. přenesená",K115,0)</f>
        <v>0</v>
      </c>
      <c r="BI115" s="163">
        <f>IF(O115="nulová",K115,0)</f>
        <v>0</v>
      </c>
      <c r="BJ115" s="12" t="s">
        <v>83</v>
      </c>
      <c r="BK115" s="163">
        <f>ROUND(P115*H115,2)</f>
        <v>0</v>
      </c>
      <c r="BL115" s="12" t="s">
        <v>140</v>
      </c>
      <c r="BM115" s="12" t="s">
        <v>202</v>
      </c>
    </row>
    <row r="116" spans="2:65" s="1" customFormat="1" ht="19.5">
      <c r="B116" s="28"/>
      <c r="C116" s="29"/>
      <c r="D116" s="164" t="s">
        <v>142</v>
      </c>
      <c r="E116" s="29"/>
      <c r="F116" s="165" t="s">
        <v>201</v>
      </c>
      <c r="G116" s="29"/>
      <c r="H116" s="29"/>
      <c r="I116" s="97"/>
      <c r="J116" s="97"/>
      <c r="K116" s="29"/>
      <c r="L116" s="29"/>
      <c r="M116" s="32"/>
      <c r="N116" s="166"/>
      <c r="O116" s="53"/>
      <c r="P116" s="53"/>
      <c r="Q116" s="53"/>
      <c r="R116" s="53"/>
      <c r="S116" s="53"/>
      <c r="T116" s="53"/>
      <c r="U116" s="53"/>
      <c r="V116" s="53"/>
      <c r="W116" s="53"/>
      <c r="X116" s="54"/>
      <c r="AT116" s="12" t="s">
        <v>142</v>
      </c>
      <c r="AU116" s="12" t="s">
        <v>75</v>
      </c>
    </row>
    <row r="117" spans="2:65" s="1" customFormat="1" ht="22.5" customHeight="1">
      <c r="B117" s="28"/>
      <c r="C117" s="149" t="s">
        <v>203</v>
      </c>
      <c r="D117" s="149" t="s">
        <v>134</v>
      </c>
      <c r="E117" s="150" t="s">
        <v>204</v>
      </c>
      <c r="F117" s="151" t="s">
        <v>205</v>
      </c>
      <c r="G117" s="152" t="s">
        <v>137</v>
      </c>
      <c r="H117" s="153">
        <v>1</v>
      </c>
      <c r="I117" s="154"/>
      <c r="J117" s="155"/>
      <c r="K117" s="156">
        <f>ROUND(P117*H117,2)</f>
        <v>0</v>
      </c>
      <c r="L117" s="151" t="s">
        <v>1</v>
      </c>
      <c r="M117" s="157"/>
      <c r="N117" s="158" t="s">
        <v>1</v>
      </c>
      <c r="O117" s="159" t="s">
        <v>44</v>
      </c>
      <c r="P117" s="160">
        <f>I117+J117</f>
        <v>0</v>
      </c>
      <c r="Q117" s="160">
        <f>ROUND(I117*H117,2)</f>
        <v>0</v>
      </c>
      <c r="R117" s="160">
        <f>ROUND(J117*H117,2)</f>
        <v>0</v>
      </c>
      <c r="S117" s="53"/>
      <c r="T117" s="161">
        <f>S117*H117</f>
        <v>0</v>
      </c>
      <c r="U117" s="161">
        <v>0</v>
      </c>
      <c r="V117" s="161">
        <f>U117*H117</f>
        <v>0</v>
      </c>
      <c r="W117" s="161">
        <v>0</v>
      </c>
      <c r="X117" s="162">
        <f>W117*H117</f>
        <v>0</v>
      </c>
      <c r="AR117" s="12" t="s">
        <v>138</v>
      </c>
      <c r="AT117" s="12" t="s">
        <v>134</v>
      </c>
      <c r="AU117" s="12" t="s">
        <v>75</v>
      </c>
      <c r="AY117" s="12" t="s">
        <v>139</v>
      </c>
      <c r="BE117" s="163">
        <f>IF(O117="základní",K117,0)</f>
        <v>0</v>
      </c>
      <c r="BF117" s="163">
        <f>IF(O117="snížená",K117,0)</f>
        <v>0</v>
      </c>
      <c r="BG117" s="163">
        <f>IF(O117="zákl. přenesená",K117,0)</f>
        <v>0</v>
      </c>
      <c r="BH117" s="163">
        <f>IF(O117="sníž. přenesená",K117,0)</f>
        <v>0</v>
      </c>
      <c r="BI117" s="163">
        <f>IF(O117="nulová",K117,0)</f>
        <v>0</v>
      </c>
      <c r="BJ117" s="12" t="s">
        <v>83</v>
      </c>
      <c r="BK117" s="163">
        <f>ROUND(P117*H117,2)</f>
        <v>0</v>
      </c>
      <c r="BL117" s="12" t="s">
        <v>140</v>
      </c>
      <c r="BM117" s="12" t="s">
        <v>206</v>
      </c>
    </row>
    <row r="118" spans="2:65" s="1" customFormat="1" ht="19.5">
      <c r="B118" s="28"/>
      <c r="C118" s="29"/>
      <c r="D118" s="164" t="s">
        <v>142</v>
      </c>
      <c r="E118" s="29"/>
      <c r="F118" s="165" t="s">
        <v>205</v>
      </c>
      <c r="G118" s="29"/>
      <c r="H118" s="29"/>
      <c r="I118" s="97"/>
      <c r="J118" s="97"/>
      <c r="K118" s="29"/>
      <c r="L118" s="29"/>
      <c r="M118" s="32"/>
      <c r="N118" s="166"/>
      <c r="O118" s="53"/>
      <c r="P118" s="53"/>
      <c r="Q118" s="53"/>
      <c r="R118" s="53"/>
      <c r="S118" s="53"/>
      <c r="T118" s="53"/>
      <c r="U118" s="53"/>
      <c r="V118" s="53"/>
      <c r="W118" s="53"/>
      <c r="X118" s="54"/>
      <c r="AT118" s="12" t="s">
        <v>142</v>
      </c>
      <c r="AU118" s="12" t="s">
        <v>75</v>
      </c>
    </row>
    <row r="119" spans="2:65" s="9" customFormat="1" ht="25.9" customHeight="1">
      <c r="B119" s="167"/>
      <c r="C119" s="168"/>
      <c r="D119" s="169" t="s">
        <v>74</v>
      </c>
      <c r="E119" s="170" t="s">
        <v>207</v>
      </c>
      <c r="F119" s="170" t="s">
        <v>208</v>
      </c>
      <c r="G119" s="168"/>
      <c r="H119" s="168"/>
      <c r="I119" s="171"/>
      <c r="J119" s="171"/>
      <c r="K119" s="172">
        <f>BK119</f>
        <v>0</v>
      </c>
      <c r="L119" s="168"/>
      <c r="M119" s="173"/>
      <c r="N119" s="174"/>
      <c r="O119" s="175"/>
      <c r="P119" s="175"/>
      <c r="Q119" s="176">
        <f>SUM(Q120:Q145)</f>
        <v>0</v>
      </c>
      <c r="R119" s="176">
        <f>SUM(R120:R145)</f>
        <v>0</v>
      </c>
      <c r="S119" s="175"/>
      <c r="T119" s="177">
        <f>SUM(T120:T145)</f>
        <v>0</v>
      </c>
      <c r="U119" s="175"/>
      <c r="V119" s="177">
        <f>SUM(V120:V145)</f>
        <v>0</v>
      </c>
      <c r="W119" s="175"/>
      <c r="X119" s="178">
        <f>SUM(X120:X145)</f>
        <v>0</v>
      </c>
      <c r="AR119" s="179" t="s">
        <v>140</v>
      </c>
      <c r="AT119" s="180" t="s">
        <v>74</v>
      </c>
      <c r="AU119" s="180" t="s">
        <v>75</v>
      </c>
      <c r="AY119" s="179" t="s">
        <v>139</v>
      </c>
      <c r="BK119" s="181">
        <f>SUM(BK120:BK145)</f>
        <v>0</v>
      </c>
    </row>
    <row r="120" spans="2:65" s="1" customFormat="1" ht="16.5" customHeight="1">
      <c r="B120" s="28"/>
      <c r="C120" s="182" t="s">
        <v>209</v>
      </c>
      <c r="D120" s="182" t="s">
        <v>210</v>
      </c>
      <c r="E120" s="183" t="s">
        <v>211</v>
      </c>
      <c r="F120" s="184" t="s">
        <v>212</v>
      </c>
      <c r="G120" s="185" t="s">
        <v>137</v>
      </c>
      <c r="H120" s="186">
        <v>1</v>
      </c>
      <c r="I120" s="187"/>
      <c r="J120" s="187"/>
      <c r="K120" s="188">
        <f>ROUND(P120*H120,2)</f>
        <v>0</v>
      </c>
      <c r="L120" s="184" t="s">
        <v>1</v>
      </c>
      <c r="M120" s="32"/>
      <c r="N120" s="189" t="s">
        <v>1</v>
      </c>
      <c r="O120" s="159" t="s">
        <v>44</v>
      </c>
      <c r="P120" s="160">
        <f>I120+J120</f>
        <v>0</v>
      </c>
      <c r="Q120" s="160">
        <f>ROUND(I120*H120,2)</f>
        <v>0</v>
      </c>
      <c r="R120" s="160">
        <f>ROUND(J120*H120,2)</f>
        <v>0</v>
      </c>
      <c r="S120" s="53"/>
      <c r="T120" s="161">
        <f>S120*H120</f>
        <v>0</v>
      </c>
      <c r="U120" s="161">
        <v>0</v>
      </c>
      <c r="V120" s="161">
        <f>U120*H120</f>
        <v>0</v>
      </c>
      <c r="W120" s="161">
        <v>0</v>
      </c>
      <c r="X120" s="162">
        <f>W120*H120</f>
        <v>0</v>
      </c>
      <c r="AR120" s="12" t="s">
        <v>213</v>
      </c>
      <c r="AT120" s="12" t="s">
        <v>210</v>
      </c>
      <c r="AU120" s="12" t="s">
        <v>83</v>
      </c>
      <c r="AY120" s="12" t="s">
        <v>139</v>
      </c>
      <c r="BE120" s="163">
        <f>IF(O120="základní",K120,0)</f>
        <v>0</v>
      </c>
      <c r="BF120" s="163">
        <f>IF(O120="snížená",K120,0)</f>
        <v>0</v>
      </c>
      <c r="BG120" s="163">
        <f>IF(O120="zákl. přenesená",K120,0)</f>
        <v>0</v>
      </c>
      <c r="BH120" s="163">
        <f>IF(O120="sníž. přenesená",K120,0)</f>
        <v>0</v>
      </c>
      <c r="BI120" s="163">
        <f>IF(O120="nulová",K120,0)</f>
        <v>0</v>
      </c>
      <c r="BJ120" s="12" t="s">
        <v>83</v>
      </c>
      <c r="BK120" s="163">
        <f>ROUND(P120*H120,2)</f>
        <v>0</v>
      </c>
      <c r="BL120" s="12" t="s">
        <v>213</v>
      </c>
      <c r="BM120" s="12" t="s">
        <v>214</v>
      </c>
    </row>
    <row r="121" spans="2:65" s="1" customFormat="1" ht="11.25">
      <c r="B121" s="28"/>
      <c r="C121" s="29"/>
      <c r="D121" s="164" t="s">
        <v>142</v>
      </c>
      <c r="E121" s="29"/>
      <c r="F121" s="165" t="s">
        <v>212</v>
      </c>
      <c r="G121" s="29"/>
      <c r="H121" s="29"/>
      <c r="I121" s="97"/>
      <c r="J121" s="97"/>
      <c r="K121" s="29"/>
      <c r="L121" s="29"/>
      <c r="M121" s="32"/>
      <c r="N121" s="166"/>
      <c r="O121" s="53"/>
      <c r="P121" s="53"/>
      <c r="Q121" s="53"/>
      <c r="R121" s="53"/>
      <c r="S121" s="53"/>
      <c r="T121" s="53"/>
      <c r="U121" s="53"/>
      <c r="V121" s="53"/>
      <c r="W121" s="53"/>
      <c r="X121" s="54"/>
      <c r="AT121" s="12" t="s">
        <v>142</v>
      </c>
      <c r="AU121" s="12" t="s">
        <v>83</v>
      </c>
    </row>
    <row r="122" spans="2:65" s="1" customFormat="1" ht="16.5" customHeight="1">
      <c r="B122" s="28"/>
      <c r="C122" s="182" t="s">
        <v>215</v>
      </c>
      <c r="D122" s="182" t="s">
        <v>210</v>
      </c>
      <c r="E122" s="183" t="s">
        <v>216</v>
      </c>
      <c r="F122" s="184" t="s">
        <v>217</v>
      </c>
      <c r="G122" s="185" t="s">
        <v>137</v>
      </c>
      <c r="H122" s="186">
        <v>1</v>
      </c>
      <c r="I122" s="187"/>
      <c r="J122" s="187"/>
      <c r="K122" s="188">
        <f>ROUND(P122*H122,2)</f>
        <v>0</v>
      </c>
      <c r="L122" s="184" t="s">
        <v>1</v>
      </c>
      <c r="M122" s="32"/>
      <c r="N122" s="189" t="s">
        <v>1</v>
      </c>
      <c r="O122" s="159" t="s">
        <v>44</v>
      </c>
      <c r="P122" s="160">
        <f>I122+J122</f>
        <v>0</v>
      </c>
      <c r="Q122" s="160">
        <f>ROUND(I122*H122,2)</f>
        <v>0</v>
      </c>
      <c r="R122" s="160">
        <f>ROUND(J122*H122,2)</f>
        <v>0</v>
      </c>
      <c r="S122" s="53"/>
      <c r="T122" s="161">
        <f>S122*H122</f>
        <v>0</v>
      </c>
      <c r="U122" s="161">
        <v>0</v>
      </c>
      <c r="V122" s="161">
        <f>U122*H122</f>
        <v>0</v>
      </c>
      <c r="W122" s="161">
        <v>0</v>
      </c>
      <c r="X122" s="162">
        <f>W122*H122</f>
        <v>0</v>
      </c>
      <c r="AR122" s="12" t="s">
        <v>213</v>
      </c>
      <c r="AT122" s="12" t="s">
        <v>210</v>
      </c>
      <c r="AU122" s="12" t="s">
        <v>83</v>
      </c>
      <c r="AY122" s="12" t="s">
        <v>139</v>
      </c>
      <c r="BE122" s="163">
        <f>IF(O122="základní",K122,0)</f>
        <v>0</v>
      </c>
      <c r="BF122" s="163">
        <f>IF(O122="snížená",K122,0)</f>
        <v>0</v>
      </c>
      <c r="BG122" s="163">
        <f>IF(O122="zákl. přenesená",K122,0)</f>
        <v>0</v>
      </c>
      <c r="BH122" s="163">
        <f>IF(O122="sníž. přenesená",K122,0)</f>
        <v>0</v>
      </c>
      <c r="BI122" s="163">
        <f>IF(O122="nulová",K122,0)</f>
        <v>0</v>
      </c>
      <c r="BJ122" s="12" t="s">
        <v>83</v>
      </c>
      <c r="BK122" s="163">
        <f>ROUND(P122*H122,2)</f>
        <v>0</v>
      </c>
      <c r="BL122" s="12" t="s">
        <v>213</v>
      </c>
      <c r="BM122" s="12" t="s">
        <v>218</v>
      </c>
    </row>
    <row r="123" spans="2:65" s="1" customFormat="1" ht="11.25">
      <c r="B123" s="28"/>
      <c r="C123" s="29"/>
      <c r="D123" s="164" t="s">
        <v>142</v>
      </c>
      <c r="E123" s="29"/>
      <c r="F123" s="165" t="s">
        <v>217</v>
      </c>
      <c r="G123" s="29"/>
      <c r="H123" s="29"/>
      <c r="I123" s="97"/>
      <c r="J123" s="97"/>
      <c r="K123" s="29"/>
      <c r="L123" s="29"/>
      <c r="M123" s="32"/>
      <c r="N123" s="166"/>
      <c r="O123" s="53"/>
      <c r="P123" s="53"/>
      <c r="Q123" s="53"/>
      <c r="R123" s="53"/>
      <c r="S123" s="53"/>
      <c r="T123" s="53"/>
      <c r="U123" s="53"/>
      <c r="V123" s="53"/>
      <c r="W123" s="53"/>
      <c r="X123" s="54"/>
      <c r="AT123" s="12" t="s">
        <v>142</v>
      </c>
      <c r="AU123" s="12" t="s">
        <v>83</v>
      </c>
    </row>
    <row r="124" spans="2:65" s="1" customFormat="1" ht="16.5" customHeight="1">
      <c r="B124" s="28"/>
      <c r="C124" s="182" t="s">
        <v>219</v>
      </c>
      <c r="D124" s="182" t="s">
        <v>210</v>
      </c>
      <c r="E124" s="183" t="s">
        <v>220</v>
      </c>
      <c r="F124" s="184" t="s">
        <v>221</v>
      </c>
      <c r="G124" s="185" t="s">
        <v>137</v>
      </c>
      <c r="H124" s="186">
        <v>1</v>
      </c>
      <c r="I124" s="187"/>
      <c r="J124" s="187"/>
      <c r="K124" s="188">
        <f>ROUND(P124*H124,2)</f>
        <v>0</v>
      </c>
      <c r="L124" s="184" t="s">
        <v>1</v>
      </c>
      <c r="M124" s="32"/>
      <c r="N124" s="189" t="s">
        <v>1</v>
      </c>
      <c r="O124" s="159" t="s">
        <v>44</v>
      </c>
      <c r="P124" s="160">
        <f>I124+J124</f>
        <v>0</v>
      </c>
      <c r="Q124" s="160">
        <f>ROUND(I124*H124,2)</f>
        <v>0</v>
      </c>
      <c r="R124" s="160">
        <f>ROUND(J124*H124,2)</f>
        <v>0</v>
      </c>
      <c r="S124" s="53"/>
      <c r="T124" s="161">
        <f>S124*H124</f>
        <v>0</v>
      </c>
      <c r="U124" s="161">
        <v>0</v>
      </c>
      <c r="V124" s="161">
        <f>U124*H124</f>
        <v>0</v>
      </c>
      <c r="W124" s="161">
        <v>0</v>
      </c>
      <c r="X124" s="162">
        <f>W124*H124</f>
        <v>0</v>
      </c>
      <c r="AR124" s="12" t="s">
        <v>213</v>
      </c>
      <c r="AT124" s="12" t="s">
        <v>210</v>
      </c>
      <c r="AU124" s="12" t="s">
        <v>83</v>
      </c>
      <c r="AY124" s="12" t="s">
        <v>139</v>
      </c>
      <c r="BE124" s="163">
        <f>IF(O124="základní",K124,0)</f>
        <v>0</v>
      </c>
      <c r="BF124" s="163">
        <f>IF(O124="snížená",K124,0)</f>
        <v>0</v>
      </c>
      <c r="BG124" s="163">
        <f>IF(O124="zákl. přenesená",K124,0)</f>
        <v>0</v>
      </c>
      <c r="BH124" s="163">
        <f>IF(O124="sníž. přenesená",K124,0)</f>
        <v>0</v>
      </c>
      <c r="BI124" s="163">
        <f>IF(O124="nulová",K124,0)</f>
        <v>0</v>
      </c>
      <c r="BJ124" s="12" t="s">
        <v>83</v>
      </c>
      <c r="BK124" s="163">
        <f>ROUND(P124*H124,2)</f>
        <v>0</v>
      </c>
      <c r="BL124" s="12" t="s">
        <v>213</v>
      </c>
      <c r="BM124" s="12" t="s">
        <v>222</v>
      </c>
    </row>
    <row r="125" spans="2:65" s="1" customFormat="1" ht="11.25">
      <c r="B125" s="28"/>
      <c r="C125" s="29"/>
      <c r="D125" s="164" t="s">
        <v>142</v>
      </c>
      <c r="E125" s="29"/>
      <c r="F125" s="165" t="s">
        <v>221</v>
      </c>
      <c r="G125" s="29"/>
      <c r="H125" s="29"/>
      <c r="I125" s="97"/>
      <c r="J125" s="97"/>
      <c r="K125" s="29"/>
      <c r="L125" s="29"/>
      <c r="M125" s="32"/>
      <c r="N125" s="166"/>
      <c r="O125" s="53"/>
      <c r="P125" s="53"/>
      <c r="Q125" s="53"/>
      <c r="R125" s="53"/>
      <c r="S125" s="53"/>
      <c r="T125" s="53"/>
      <c r="U125" s="53"/>
      <c r="V125" s="53"/>
      <c r="W125" s="53"/>
      <c r="X125" s="54"/>
      <c r="AT125" s="12" t="s">
        <v>142</v>
      </c>
      <c r="AU125" s="12" t="s">
        <v>83</v>
      </c>
    </row>
    <row r="126" spans="2:65" s="1" customFormat="1" ht="16.5" customHeight="1">
      <c r="B126" s="28"/>
      <c r="C126" s="182" t="s">
        <v>8</v>
      </c>
      <c r="D126" s="182" t="s">
        <v>210</v>
      </c>
      <c r="E126" s="183" t="s">
        <v>223</v>
      </c>
      <c r="F126" s="184" t="s">
        <v>224</v>
      </c>
      <c r="G126" s="185" t="s">
        <v>137</v>
      </c>
      <c r="H126" s="186">
        <v>1</v>
      </c>
      <c r="I126" s="187"/>
      <c r="J126" s="187"/>
      <c r="K126" s="188">
        <f>ROUND(P126*H126,2)</f>
        <v>0</v>
      </c>
      <c r="L126" s="184" t="s">
        <v>1</v>
      </c>
      <c r="M126" s="32"/>
      <c r="N126" s="189" t="s">
        <v>1</v>
      </c>
      <c r="O126" s="159" t="s">
        <v>44</v>
      </c>
      <c r="P126" s="160">
        <f>I126+J126</f>
        <v>0</v>
      </c>
      <c r="Q126" s="160">
        <f>ROUND(I126*H126,2)</f>
        <v>0</v>
      </c>
      <c r="R126" s="160">
        <f>ROUND(J126*H126,2)</f>
        <v>0</v>
      </c>
      <c r="S126" s="53"/>
      <c r="T126" s="161">
        <f>S126*H126</f>
        <v>0</v>
      </c>
      <c r="U126" s="161">
        <v>0</v>
      </c>
      <c r="V126" s="161">
        <f>U126*H126</f>
        <v>0</v>
      </c>
      <c r="W126" s="161">
        <v>0</v>
      </c>
      <c r="X126" s="162">
        <f>W126*H126</f>
        <v>0</v>
      </c>
      <c r="AR126" s="12" t="s">
        <v>213</v>
      </c>
      <c r="AT126" s="12" t="s">
        <v>210</v>
      </c>
      <c r="AU126" s="12" t="s">
        <v>83</v>
      </c>
      <c r="AY126" s="12" t="s">
        <v>139</v>
      </c>
      <c r="BE126" s="163">
        <f>IF(O126="základní",K126,0)</f>
        <v>0</v>
      </c>
      <c r="BF126" s="163">
        <f>IF(O126="snížená",K126,0)</f>
        <v>0</v>
      </c>
      <c r="BG126" s="163">
        <f>IF(O126="zákl. přenesená",K126,0)</f>
        <v>0</v>
      </c>
      <c r="BH126" s="163">
        <f>IF(O126="sníž. přenesená",K126,0)</f>
        <v>0</v>
      </c>
      <c r="BI126" s="163">
        <f>IF(O126="nulová",K126,0)</f>
        <v>0</v>
      </c>
      <c r="BJ126" s="12" t="s">
        <v>83</v>
      </c>
      <c r="BK126" s="163">
        <f>ROUND(P126*H126,2)</f>
        <v>0</v>
      </c>
      <c r="BL126" s="12" t="s">
        <v>213</v>
      </c>
      <c r="BM126" s="12" t="s">
        <v>225</v>
      </c>
    </row>
    <row r="127" spans="2:65" s="1" customFormat="1" ht="11.25">
      <c r="B127" s="28"/>
      <c r="C127" s="29"/>
      <c r="D127" s="164" t="s">
        <v>142</v>
      </c>
      <c r="E127" s="29"/>
      <c r="F127" s="165" t="s">
        <v>224</v>
      </c>
      <c r="G127" s="29"/>
      <c r="H127" s="29"/>
      <c r="I127" s="97"/>
      <c r="J127" s="97"/>
      <c r="K127" s="29"/>
      <c r="L127" s="29"/>
      <c r="M127" s="32"/>
      <c r="N127" s="166"/>
      <c r="O127" s="53"/>
      <c r="P127" s="53"/>
      <c r="Q127" s="53"/>
      <c r="R127" s="53"/>
      <c r="S127" s="53"/>
      <c r="T127" s="53"/>
      <c r="U127" s="53"/>
      <c r="V127" s="53"/>
      <c r="W127" s="53"/>
      <c r="X127" s="54"/>
      <c r="AT127" s="12" t="s">
        <v>142</v>
      </c>
      <c r="AU127" s="12" t="s">
        <v>83</v>
      </c>
    </row>
    <row r="128" spans="2:65" s="1" customFormat="1" ht="16.5" customHeight="1">
      <c r="B128" s="28"/>
      <c r="C128" s="182" t="s">
        <v>226</v>
      </c>
      <c r="D128" s="182" t="s">
        <v>210</v>
      </c>
      <c r="E128" s="183" t="s">
        <v>227</v>
      </c>
      <c r="F128" s="184" t="s">
        <v>228</v>
      </c>
      <c r="G128" s="185" t="s">
        <v>137</v>
      </c>
      <c r="H128" s="186">
        <v>1</v>
      </c>
      <c r="I128" s="187"/>
      <c r="J128" s="187"/>
      <c r="K128" s="188">
        <f>ROUND(P128*H128,2)</f>
        <v>0</v>
      </c>
      <c r="L128" s="184" t="s">
        <v>1</v>
      </c>
      <c r="M128" s="32"/>
      <c r="N128" s="189" t="s">
        <v>1</v>
      </c>
      <c r="O128" s="159" t="s">
        <v>44</v>
      </c>
      <c r="P128" s="160">
        <f>I128+J128</f>
        <v>0</v>
      </c>
      <c r="Q128" s="160">
        <f>ROUND(I128*H128,2)</f>
        <v>0</v>
      </c>
      <c r="R128" s="160">
        <f>ROUND(J128*H128,2)</f>
        <v>0</v>
      </c>
      <c r="S128" s="53"/>
      <c r="T128" s="161">
        <f>S128*H128</f>
        <v>0</v>
      </c>
      <c r="U128" s="161">
        <v>0</v>
      </c>
      <c r="V128" s="161">
        <f>U128*H128</f>
        <v>0</v>
      </c>
      <c r="W128" s="161">
        <v>0</v>
      </c>
      <c r="X128" s="162">
        <f>W128*H128</f>
        <v>0</v>
      </c>
      <c r="AR128" s="12" t="s">
        <v>213</v>
      </c>
      <c r="AT128" s="12" t="s">
        <v>210</v>
      </c>
      <c r="AU128" s="12" t="s">
        <v>83</v>
      </c>
      <c r="AY128" s="12" t="s">
        <v>139</v>
      </c>
      <c r="BE128" s="163">
        <f>IF(O128="základní",K128,0)</f>
        <v>0</v>
      </c>
      <c r="BF128" s="163">
        <f>IF(O128="snížená",K128,0)</f>
        <v>0</v>
      </c>
      <c r="BG128" s="163">
        <f>IF(O128="zákl. přenesená",K128,0)</f>
        <v>0</v>
      </c>
      <c r="BH128" s="163">
        <f>IF(O128="sníž. přenesená",K128,0)</f>
        <v>0</v>
      </c>
      <c r="BI128" s="163">
        <f>IF(O128="nulová",K128,0)</f>
        <v>0</v>
      </c>
      <c r="BJ128" s="12" t="s">
        <v>83</v>
      </c>
      <c r="BK128" s="163">
        <f>ROUND(P128*H128,2)</f>
        <v>0</v>
      </c>
      <c r="BL128" s="12" t="s">
        <v>213</v>
      </c>
      <c r="BM128" s="12" t="s">
        <v>229</v>
      </c>
    </row>
    <row r="129" spans="2:65" s="1" customFormat="1" ht="11.25">
      <c r="B129" s="28"/>
      <c r="C129" s="29"/>
      <c r="D129" s="164" t="s">
        <v>142</v>
      </c>
      <c r="E129" s="29"/>
      <c r="F129" s="165" t="s">
        <v>228</v>
      </c>
      <c r="G129" s="29"/>
      <c r="H129" s="29"/>
      <c r="I129" s="97"/>
      <c r="J129" s="97"/>
      <c r="K129" s="29"/>
      <c r="L129" s="29"/>
      <c r="M129" s="32"/>
      <c r="N129" s="166"/>
      <c r="O129" s="53"/>
      <c r="P129" s="53"/>
      <c r="Q129" s="53"/>
      <c r="R129" s="53"/>
      <c r="S129" s="53"/>
      <c r="T129" s="53"/>
      <c r="U129" s="53"/>
      <c r="V129" s="53"/>
      <c r="W129" s="53"/>
      <c r="X129" s="54"/>
      <c r="AT129" s="12" t="s">
        <v>142</v>
      </c>
      <c r="AU129" s="12" t="s">
        <v>83</v>
      </c>
    </row>
    <row r="130" spans="2:65" s="1" customFormat="1" ht="16.5" customHeight="1">
      <c r="B130" s="28"/>
      <c r="C130" s="182" t="s">
        <v>230</v>
      </c>
      <c r="D130" s="182" t="s">
        <v>210</v>
      </c>
      <c r="E130" s="183" t="s">
        <v>231</v>
      </c>
      <c r="F130" s="184" t="s">
        <v>232</v>
      </c>
      <c r="G130" s="185" t="s">
        <v>137</v>
      </c>
      <c r="H130" s="186">
        <v>1</v>
      </c>
      <c r="I130" s="187"/>
      <c r="J130" s="187"/>
      <c r="K130" s="188">
        <f>ROUND(P130*H130,2)</f>
        <v>0</v>
      </c>
      <c r="L130" s="184" t="s">
        <v>1</v>
      </c>
      <c r="M130" s="32"/>
      <c r="N130" s="189" t="s">
        <v>1</v>
      </c>
      <c r="O130" s="159" t="s">
        <v>44</v>
      </c>
      <c r="P130" s="160">
        <f>I130+J130</f>
        <v>0</v>
      </c>
      <c r="Q130" s="160">
        <f>ROUND(I130*H130,2)</f>
        <v>0</v>
      </c>
      <c r="R130" s="160">
        <f>ROUND(J130*H130,2)</f>
        <v>0</v>
      </c>
      <c r="S130" s="53"/>
      <c r="T130" s="161">
        <f>S130*H130</f>
        <v>0</v>
      </c>
      <c r="U130" s="161">
        <v>0</v>
      </c>
      <c r="V130" s="161">
        <f>U130*H130</f>
        <v>0</v>
      </c>
      <c r="W130" s="161">
        <v>0</v>
      </c>
      <c r="X130" s="162">
        <f>W130*H130</f>
        <v>0</v>
      </c>
      <c r="AR130" s="12" t="s">
        <v>213</v>
      </c>
      <c r="AT130" s="12" t="s">
        <v>210</v>
      </c>
      <c r="AU130" s="12" t="s">
        <v>83</v>
      </c>
      <c r="AY130" s="12" t="s">
        <v>139</v>
      </c>
      <c r="BE130" s="163">
        <f>IF(O130="základní",K130,0)</f>
        <v>0</v>
      </c>
      <c r="BF130" s="163">
        <f>IF(O130="snížená",K130,0)</f>
        <v>0</v>
      </c>
      <c r="BG130" s="163">
        <f>IF(O130="zákl. přenesená",K130,0)</f>
        <v>0</v>
      </c>
      <c r="BH130" s="163">
        <f>IF(O130="sníž. přenesená",K130,0)</f>
        <v>0</v>
      </c>
      <c r="BI130" s="163">
        <f>IF(O130="nulová",K130,0)</f>
        <v>0</v>
      </c>
      <c r="BJ130" s="12" t="s">
        <v>83</v>
      </c>
      <c r="BK130" s="163">
        <f>ROUND(P130*H130,2)</f>
        <v>0</v>
      </c>
      <c r="BL130" s="12" t="s">
        <v>213</v>
      </c>
      <c r="BM130" s="12" t="s">
        <v>233</v>
      </c>
    </row>
    <row r="131" spans="2:65" s="1" customFormat="1" ht="11.25">
      <c r="B131" s="28"/>
      <c r="C131" s="29"/>
      <c r="D131" s="164" t="s">
        <v>142</v>
      </c>
      <c r="E131" s="29"/>
      <c r="F131" s="165" t="s">
        <v>232</v>
      </c>
      <c r="G131" s="29"/>
      <c r="H131" s="29"/>
      <c r="I131" s="97"/>
      <c r="J131" s="97"/>
      <c r="K131" s="29"/>
      <c r="L131" s="29"/>
      <c r="M131" s="32"/>
      <c r="N131" s="166"/>
      <c r="O131" s="53"/>
      <c r="P131" s="53"/>
      <c r="Q131" s="53"/>
      <c r="R131" s="53"/>
      <c r="S131" s="53"/>
      <c r="T131" s="53"/>
      <c r="U131" s="53"/>
      <c r="V131" s="53"/>
      <c r="W131" s="53"/>
      <c r="X131" s="54"/>
      <c r="AT131" s="12" t="s">
        <v>142</v>
      </c>
      <c r="AU131" s="12" t="s">
        <v>83</v>
      </c>
    </row>
    <row r="132" spans="2:65" s="1" customFormat="1" ht="16.5" customHeight="1">
      <c r="B132" s="28"/>
      <c r="C132" s="182" t="s">
        <v>234</v>
      </c>
      <c r="D132" s="182" t="s">
        <v>210</v>
      </c>
      <c r="E132" s="183" t="s">
        <v>235</v>
      </c>
      <c r="F132" s="184" t="s">
        <v>236</v>
      </c>
      <c r="G132" s="185" t="s">
        <v>137</v>
      </c>
      <c r="H132" s="186">
        <v>1</v>
      </c>
      <c r="I132" s="187"/>
      <c r="J132" s="187"/>
      <c r="K132" s="188">
        <f>ROUND(P132*H132,2)</f>
        <v>0</v>
      </c>
      <c r="L132" s="184" t="s">
        <v>1</v>
      </c>
      <c r="M132" s="32"/>
      <c r="N132" s="189" t="s">
        <v>1</v>
      </c>
      <c r="O132" s="159" t="s">
        <v>44</v>
      </c>
      <c r="P132" s="160">
        <f>I132+J132</f>
        <v>0</v>
      </c>
      <c r="Q132" s="160">
        <f>ROUND(I132*H132,2)</f>
        <v>0</v>
      </c>
      <c r="R132" s="160">
        <f>ROUND(J132*H132,2)</f>
        <v>0</v>
      </c>
      <c r="S132" s="53"/>
      <c r="T132" s="161">
        <f>S132*H132</f>
        <v>0</v>
      </c>
      <c r="U132" s="161">
        <v>0</v>
      </c>
      <c r="V132" s="161">
        <f>U132*H132</f>
        <v>0</v>
      </c>
      <c r="W132" s="161">
        <v>0</v>
      </c>
      <c r="X132" s="162">
        <f>W132*H132</f>
        <v>0</v>
      </c>
      <c r="AR132" s="12" t="s">
        <v>213</v>
      </c>
      <c r="AT132" s="12" t="s">
        <v>210</v>
      </c>
      <c r="AU132" s="12" t="s">
        <v>83</v>
      </c>
      <c r="AY132" s="12" t="s">
        <v>139</v>
      </c>
      <c r="BE132" s="163">
        <f>IF(O132="základní",K132,0)</f>
        <v>0</v>
      </c>
      <c r="BF132" s="163">
        <f>IF(O132="snížená",K132,0)</f>
        <v>0</v>
      </c>
      <c r="BG132" s="163">
        <f>IF(O132="zákl. přenesená",K132,0)</f>
        <v>0</v>
      </c>
      <c r="BH132" s="163">
        <f>IF(O132="sníž. přenesená",K132,0)</f>
        <v>0</v>
      </c>
      <c r="BI132" s="163">
        <f>IF(O132="nulová",K132,0)</f>
        <v>0</v>
      </c>
      <c r="BJ132" s="12" t="s">
        <v>83</v>
      </c>
      <c r="BK132" s="163">
        <f>ROUND(P132*H132,2)</f>
        <v>0</v>
      </c>
      <c r="BL132" s="12" t="s">
        <v>213</v>
      </c>
      <c r="BM132" s="12" t="s">
        <v>237</v>
      </c>
    </row>
    <row r="133" spans="2:65" s="1" customFormat="1" ht="11.25">
      <c r="B133" s="28"/>
      <c r="C133" s="29"/>
      <c r="D133" s="164" t="s">
        <v>142</v>
      </c>
      <c r="E133" s="29"/>
      <c r="F133" s="165" t="s">
        <v>236</v>
      </c>
      <c r="G133" s="29"/>
      <c r="H133" s="29"/>
      <c r="I133" s="97"/>
      <c r="J133" s="97"/>
      <c r="K133" s="29"/>
      <c r="L133" s="29"/>
      <c r="M133" s="32"/>
      <c r="N133" s="166"/>
      <c r="O133" s="53"/>
      <c r="P133" s="53"/>
      <c r="Q133" s="53"/>
      <c r="R133" s="53"/>
      <c r="S133" s="53"/>
      <c r="T133" s="53"/>
      <c r="U133" s="53"/>
      <c r="V133" s="53"/>
      <c r="W133" s="53"/>
      <c r="X133" s="54"/>
      <c r="AT133" s="12" t="s">
        <v>142</v>
      </c>
      <c r="AU133" s="12" t="s">
        <v>83</v>
      </c>
    </row>
    <row r="134" spans="2:65" s="1" customFormat="1" ht="16.5" customHeight="1">
      <c r="B134" s="28"/>
      <c r="C134" s="182" t="s">
        <v>238</v>
      </c>
      <c r="D134" s="182" t="s">
        <v>210</v>
      </c>
      <c r="E134" s="183" t="s">
        <v>239</v>
      </c>
      <c r="F134" s="184" t="s">
        <v>240</v>
      </c>
      <c r="G134" s="185" t="s">
        <v>137</v>
      </c>
      <c r="H134" s="186">
        <v>1</v>
      </c>
      <c r="I134" s="187"/>
      <c r="J134" s="187"/>
      <c r="K134" s="188">
        <f>ROUND(P134*H134,2)</f>
        <v>0</v>
      </c>
      <c r="L134" s="184" t="s">
        <v>1</v>
      </c>
      <c r="M134" s="32"/>
      <c r="N134" s="189" t="s">
        <v>1</v>
      </c>
      <c r="O134" s="159" t="s">
        <v>44</v>
      </c>
      <c r="P134" s="160">
        <f>I134+J134</f>
        <v>0</v>
      </c>
      <c r="Q134" s="160">
        <f>ROUND(I134*H134,2)</f>
        <v>0</v>
      </c>
      <c r="R134" s="160">
        <f>ROUND(J134*H134,2)</f>
        <v>0</v>
      </c>
      <c r="S134" s="53"/>
      <c r="T134" s="161">
        <f>S134*H134</f>
        <v>0</v>
      </c>
      <c r="U134" s="161">
        <v>0</v>
      </c>
      <c r="V134" s="161">
        <f>U134*H134</f>
        <v>0</v>
      </c>
      <c r="W134" s="161">
        <v>0</v>
      </c>
      <c r="X134" s="162">
        <f>W134*H134</f>
        <v>0</v>
      </c>
      <c r="AR134" s="12" t="s">
        <v>213</v>
      </c>
      <c r="AT134" s="12" t="s">
        <v>210</v>
      </c>
      <c r="AU134" s="12" t="s">
        <v>83</v>
      </c>
      <c r="AY134" s="12" t="s">
        <v>139</v>
      </c>
      <c r="BE134" s="163">
        <f>IF(O134="základní",K134,0)</f>
        <v>0</v>
      </c>
      <c r="BF134" s="163">
        <f>IF(O134="snížená",K134,0)</f>
        <v>0</v>
      </c>
      <c r="BG134" s="163">
        <f>IF(O134="zákl. přenesená",K134,0)</f>
        <v>0</v>
      </c>
      <c r="BH134" s="163">
        <f>IF(O134="sníž. přenesená",K134,0)</f>
        <v>0</v>
      </c>
      <c r="BI134" s="163">
        <f>IF(O134="nulová",K134,0)</f>
        <v>0</v>
      </c>
      <c r="BJ134" s="12" t="s">
        <v>83</v>
      </c>
      <c r="BK134" s="163">
        <f>ROUND(P134*H134,2)</f>
        <v>0</v>
      </c>
      <c r="BL134" s="12" t="s">
        <v>213</v>
      </c>
      <c r="BM134" s="12" t="s">
        <v>241</v>
      </c>
    </row>
    <row r="135" spans="2:65" s="1" customFormat="1" ht="11.25">
      <c r="B135" s="28"/>
      <c r="C135" s="29"/>
      <c r="D135" s="164" t="s">
        <v>142</v>
      </c>
      <c r="E135" s="29"/>
      <c r="F135" s="165" t="s">
        <v>240</v>
      </c>
      <c r="G135" s="29"/>
      <c r="H135" s="29"/>
      <c r="I135" s="97"/>
      <c r="J135" s="97"/>
      <c r="K135" s="29"/>
      <c r="L135" s="29"/>
      <c r="M135" s="32"/>
      <c r="N135" s="166"/>
      <c r="O135" s="53"/>
      <c r="P135" s="53"/>
      <c r="Q135" s="53"/>
      <c r="R135" s="53"/>
      <c r="S135" s="53"/>
      <c r="T135" s="53"/>
      <c r="U135" s="53"/>
      <c r="V135" s="53"/>
      <c r="W135" s="53"/>
      <c r="X135" s="54"/>
      <c r="AT135" s="12" t="s">
        <v>142</v>
      </c>
      <c r="AU135" s="12" t="s">
        <v>83</v>
      </c>
    </row>
    <row r="136" spans="2:65" s="1" customFormat="1" ht="16.5" customHeight="1">
      <c r="B136" s="28"/>
      <c r="C136" s="182" t="s">
        <v>242</v>
      </c>
      <c r="D136" s="182" t="s">
        <v>210</v>
      </c>
      <c r="E136" s="183" t="s">
        <v>243</v>
      </c>
      <c r="F136" s="184" t="s">
        <v>244</v>
      </c>
      <c r="G136" s="185" t="s">
        <v>137</v>
      </c>
      <c r="H136" s="186">
        <v>1</v>
      </c>
      <c r="I136" s="187"/>
      <c r="J136" s="187"/>
      <c r="K136" s="188">
        <f>ROUND(P136*H136,2)</f>
        <v>0</v>
      </c>
      <c r="L136" s="184" t="s">
        <v>1</v>
      </c>
      <c r="M136" s="32"/>
      <c r="N136" s="189" t="s">
        <v>1</v>
      </c>
      <c r="O136" s="159" t="s">
        <v>44</v>
      </c>
      <c r="P136" s="160">
        <f>I136+J136</f>
        <v>0</v>
      </c>
      <c r="Q136" s="160">
        <f>ROUND(I136*H136,2)</f>
        <v>0</v>
      </c>
      <c r="R136" s="160">
        <f>ROUND(J136*H136,2)</f>
        <v>0</v>
      </c>
      <c r="S136" s="53"/>
      <c r="T136" s="161">
        <f>S136*H136</f>
        <v>0</v>
      </c>
      <c r="U136" s="161">
        <v>0</v>
      </c>
      <c r="V136" s="161">
        <f>U136*H136</f>
        <v>0</v>
      </c>
      <c r="W136" s="161">
        <v>0</v>
      </c>
      <c r="X136" s="162">
        <f>W136*H136</f>
        <v>0</v>
      </c>
      <c r="AR136" s="12" t="s">
        <v>213</v>
      </c>
      <c r="AT136" s="12" t="s">
        <v>210</v>
      </c>
      <c r="AU136" s="12" t="s">
        <v>83</v>
      </c>
      <c r="AY136" s="12" t="s">
        <v>139</v>
      </c>
      <c r="BE136" s="163">
        <f>IF(O136="základní",K136,0)</f>
        <v>0</v>
      </c>
      <c r="BF136" s="163">
        <f>IF(O136="snížená",K136,0)</f>
        <v>0</v>
      </c>
      <c r="BG136" s="163">
        <f>IF(O136="zákl. přenesená",K136,0)</f>
        <v>0</v>
      </c>
      <c r="BH136" s="163">
        <f>IF(O136="sníž. přenesená",K136,0)</f>
        <v>0</v>
      </c>
      <c r="BI136" s="163">
        <f>IF(O136="nulová",K136,0)</f>
        <v>0</v>
      </c>
      <c r="BJ136" s="12" t="s">
        <v>83</v>
      </c>
      <c r="BK136" s="163">
        <f>ROUND(P136*H136,2)</f>
        <v>0</v>
      </c>
      <c r="BL136" s="12" t="s">
        <v>213</v>
      </c>
      <c r="BM136" s="12" t="s">
        <v>245</v>
      </c>
    </row>
    <row r="137" spans="2:65" s="1" customFormat="1" ht="11.25">
      <c r="B137" s="28"/>
      <c r="C137" s="29"/>
      <c r="D137" s="164" t="s">
        <v>142</v>
      </c>
      <c r="E137" s="29"/>
      <c r="F137" s="165" t="s">
        <v>244</v>
      </c>
      <c r="G137" s="29"/>
      <c r="H137" s="29"/>
      <c r="I137" s="97"/>
      <c r="J137" s="97"/>
      <c r="K137" s="29"/>
      <c r="L137" s="29"/>
      <c r="M137" s="32"/>
      <c r="N137" s="166"/>
      <c r="O137" s="53"/>
      <c r="P137" s="53"/>
      <c r="Q137" s="53"/>
      <c r="R137" s="53"/>
      <c r="S137" s="53"/>
      <c r="T137" s="53"/>
      <c r="U137" s="53"/>
      <c r="V137" s="53"/>
      <c r="W137" s="53"/>
      <c r="X137" s="54"/>
      <c r="AT137" s="12" t="s">
        <v>142</v>
      </c>
      <c r="AU137" s="12" t="s">
        <v>83</v>
      </c>
    </row>
    <row r="138" spans="2:65" s="1" customFormat="1" ht="16.5" customHeight="1">
      <c r="B138" s="28"/>
      <c r="C138" s="182" t="s">
        <v>246</v>
      </c>
      <c r="D138" s="182" t="s">
        <v>210</v>
      </c>
      <c r="E138" s="183" t="s">
        <v>247</v>
      </c>
      <c r="F138" s="184" t="s">
        <v>248</v>
      </c>
      <c r="G138" s="185" t="s">
        <v>137</v>
      </c>
      <c r="H138" s="186">
        <v>1</v>
      </c>
      <c r="I138" s="187"/>
      <c r="J138" s="187"/>
      <c r="K138" s="188">
        <f>ROUND(P138*H138,2)</f>
        <v>0</v>
      </c>
      <c r="L138" s="184" t="s">
        <v>1</v>
      </c>
      <c r="M138" s="32"/>
      <c r="N138" s="189" t="s">
        <v>1</v>
      </c>
      <c r="O138" s="159" t="s">
        <v>44</v>
      </c>
      <c r="P138" s="160">
        <f>I138+J138</f>
        <v>0</v>
      </c>
      <c r="Q138" s="160">
        <f>ROUND(I138*H138,2)</f>
        <v>0</v>
      </c>
      <c r="R138" s="160">
        <f>ROUND(J138*H138,2)</f>
        <v>0</v>
      </c>
      <c r="S138" s="53"/>
      <c r="T138" s="161">
        <f>S138*H138</f>
        <v>0</v>
      </c>
      <c r="U138" s="161">
        <v>0</v>
      </c>
      <c r="V138" s="161">
        <f>U138*H138</f>
        <v>0</v>
      </c>
      <c r="W138" s="161">
        <v>0</v>
      </c>
      <c r="X138" s="162">
        <f>W138*H138</f>
        <v>0</v>
      </c>
      <c r="AR138" s="12" t="s">
        <v>213</v>
      </c>
      <c r="AT138" s="12" t="s">
        <v>210</v>
      </c>
      <c r="AU138" s="12" t="s">
        <v>83</v>
      </c>
      <c r="AY138" s="12" t="s">
        <v>139</v>
      </c>
      <c r="BE138" s="163">
        <f>IF(O138="základní",K138,0)</f>
        <v>0</v>
      </c>
      <c r="BF138" s="163">
        <f>IF(O138="snížená",K138,0)</f>
        <v>0</v>
      </c>
      <c r="BG138" s="163">
        <f>IF(O138="zákl. přenesená",K138,0)</f>
        <v>0</v>
      </c>
      <c r="BH138" s="163">
        <f>IF(O138="sníž. přenesená",K138,0)</f>
        <v>0</v>
      </c>
      <c r="BI138" s="163">
        <f>IF(O138="nulová",K138,0)</f>
        <v>0</v>
      </c>
      <c r="BJ138" s="12" t="s">
        <v>83</v>
      </c>
      <c r="BK138" s="163">
        <f>ROUND(P138*H138,2)</f>
        <v>0</v>
      </c>
      <c r="BL138" s="12" t="s">
        <v>213</v>
      </c>
      <c r="BM138" s="12" t="s">
        <v>249</v>
      </c>
    </row>
    <row r="139" spans="2:65" s="1" customFormat="1" ht="11.25">
      <c r="B139" s="28"/>
      <c r="C139" s="29"/>
      <c r="D139" s="164" t="s">
        <v>142</v>
      </c>
      <c r="E139" s="29"/>
      <c r="F139" s="165" t="s">
        <v>248</v>
      </c>
      <c r="G139" s="29"/>
      <c r="H139" s="29"/>
      <c r="I139" s="97"/>
      <c r="J139" s="97"/>
      <c r="K139" s="29"/>
      <c r="L139" s="29"/>
      <c r="M139" s="32"/>
      <c r="N139" s="166"/>
      <c r="O139" s="53"/>
      <c r="P139" s="53"/>
      <c r="Q139" s="53"/>
      <c r="R139" s="53"/>
      <c r="S139" s="53"/>
      <c r="T139" s="53"/>
      <c r="U139" s="53"/>
      <c r="V139" s="53"/>
      <c r="W139" s="53"/>
      <c r="X139" s="54"/>
      <c r="AT139" s="12" t="s">
        <v>142</v>
      </c>
      <c r="AU139" s="12" t="s">
        <v>83</v>
      </c>
    </row>
    <row r="140" spans="2:65" s="1" customFormat="1" ht="16.5" customHeight="1">
      <c r="B140" s="28"/>
      <c r="C140" s="182" t="s">
        <v>250</v>
      </c>
      <c r="D140" s="182" t="s">
        <v>210</v>
      </c>
      <c r="E140" s="183" t="s">
        <v>251</v>
      </c>
      <c r="F140" s="184" t="s">
        <v>252</v>
      </c>
      <c r="G140" s="185" t="s">
        <v>137</v>
      </c>
      <c r="H140" s="186">
        <v>1</v>
      </c>
      <c r="I140" s="187"/>
      <c r="J140" s="187"/>
      <c r="K140" s="188">
        <f>ROUND(P140*H140,2)</f>
        <v>0</v>
      </c>
      <c r="L140" s="184" t="s">
        <v>1</v>
      </c>
      <c r="M140" s="32"/>
      <c r="N140" s="189" t="s">
        <v>1</v>
      </c>
      <c r="O140" s="159" t="s">
        <v>44</v>
      </c>
      <c r="P140" s="160">
        <f>I140+J140</f>
        <v>0</v>
      </c>
      <c r="Q140" s="160">
        <f>ROUND(I140*H140,2)</f>
        <v>0</v>
      </c>
      <c r="R140" s="160">
        <f>ROUND(J140*H140,2)</f>
        <v>0</v>
      </c>
      <c r="S140" s="53"/>
      <c r="T140" s="161">
        <f>S140*H140</f>
        <v>0</v>
      </c>
      <c r="U140" s="161">
        <v>0</v>
      </c>
      <c r="V140" s="161">
        <f>U140*H140</f>
        <v>0</v>
      </c>
      <c r="W140" s="161">
        <v>0</v>
      </c>
      <c r="X140" s="162">
        <f>W140*H140</f>
        <v>0</v>
      </c>
      <c r="AR140" s="12" t="s">
        <v>213</v>
      </c>
      <c r="AT140" s="12" t="s">
        <v>210</v>
      </c>
      <c r="AU140" s="12" t="s">
        <v>83</v>
      </c>
      <c r="AY140" s="12" t="s">
        <v>139</v>
      </c>
      <c r="BE140" s="163">
        <f>IF(O140="základní",K140,0)</f>
        <v>0</v>
      </c>
      <c r="BF140" s="163">
        <f>IF(O140="snížená",K140,0)</f>
        <v>0</v>
      </c>
      <c r="BG140" s="163">
        <f>IF(O140="zákl. přenesená",K140,0)</f>
        <v>0</v>
      </c>
      <c r="BH140" s="163">
        <f>IF(O140="sníž. přenesená",K140,0)</f>
        <v>0</v>
      </c>
      <c r="BI140" s="163">
        <f>IF(O140="nulová",K140,0)</f>
        <v>0</v>
      </c>
      <c r="BJ140" s="12" t="s">
        <v>83</v>
      </c>
      <c r="BK140" s="163">
        <f>ROUND(P140*H140,2)</f>
        <v>0</v>
      </c>
      <c r="BL140" s="12" t="s">
        <v>213</v>
      </c>
      <c r="BM140" s="12" t="s">
        <v>253</v>
      </c>
    </row>
    <row r="141" spans="2:65" s="1" customFormat="1" ht="11.25">
      <c r="B141" s="28"/>
      <c r="C141" s="29"/>
      <c r="D141" s="164" t="s">
        <v>142</v>
      </c>
      <c r="E141" s="29"/>
      <c r="F141" s="165" t="s">
        <v>252</v>
      </c>
      <c r="G141" s="29"/>
      <c r="H141" s="29"/>
      <c r="I141" s="97"/>
      <c r="J141" s="97"/>
      <c r="K141" s="29"/>
      <c r="L141" s="29"/>
      <c r="M141" s="32"/>
      <c r="N141" s="166"/>
      <c r="O141" s="53"/>
      <c r="P141" s="53"/>
      <c r="Q141" s="53"/>
      <c r="R141" s="53"/>
      <c r="S141" s="53"/>
      <c r="T141" s="53"/>
      <c r="U141" s="53"/>
      <c r="V141" s="53"/>
      <c r="W141" s="53"/>
      <c r="X141" s="54"/>
      <c r="AT141" s="12" t="s">
        <v>142</v>
      </c>
      <c r="AU141" s="12" t="s">
        <v>83</v>
      </c>
    </row>
    <row r="142" spans="2:65" s="1" customFormat="1" ht="22.5" customHeight="1">
      <c r="B142" s="28"/>
      <c r="C142" s="182" t="s">
        <v>254</v>
      </c>
      <c r="D142" s="182" t="s">
        <v>210</v>
      </c>
      <c r="E142" s="183" t="s">
        <v>255</v>
      </c>
      <c r="F142" s="184" t="s">
        <v>256</v>
      </c>
      <c r="G142" s="185" t="s">
        <v>137</v>
      </c>
      <c r="H142" s="186">
        <v>1</v>
      </c>
      <c r="I142" s="187"/>
      <c r="J142" s="187"/>
      <c r="K142" s="188">
        <f>ROUND(P142*H142,2)</f>
        <v>0</v>
      </c>
      <c r="L142" s="184" t="s">
        <v>1</v>
      </c>
      <c r="M142" s="32"/>
      <c r="N142" s="189" t="s">
        <v>1</v>
      </c>
      <c r="O142" s="159" t="s">
        <v>44</v>
      </c>
      <c r="P142" s="160">
        <f>I142+J142</f>
        <v>0</v>
      </c>
      <c r="Q142" s="160">
        <f>ROUND(I142*H142,2)</f>
        <v>0</v>
      </c>
      <c r="R142" s="160">
        <f>ROUND(J142*H142,2)</f>
        <v>0</v>
      </c>
      <c r="S142" s="53"/>
      <c r="T142" s="161">
        <f>S142*H142</f>
        <v>0</v>
      </c>
      <c r="U142" s="161">
        <v>0</v>
      </c>
      <c r="V142" s="161">
        <f>U142*H142</f>
        <v>0</v>
      </c>
      <c r="W142" s="161">
        <v>0</v>
      </c>
      <c r="X142" s="162">
        <f>W142*H142</f>
        <v>0</v>
      </c>
      <c r="AR142" s="12" t="s">
        <v>213</v>
      </c>
      <c r="AT142" s="12" t="s">
        <v>210</v>
      </c>
      <c r="AU142" s="12" t="s">
        <v>83</v>
      </c>
      <c r="AY142" s="12" t="s">
        <v>139</v>
      </c>
      <c r="BE142" s="163">
        <f>IF(O142="základní",K142,0)</f>
        <v>0</v>
      </c>
      <c r="BF142" s="163">
        <f>IF(O142="snížená",K142,0)</f>
        <v>0</v>
      </c>
      <c r="BG142" s="163">
        <f>IF(O142="zákl. přenesená",K142,0)</f>
        <v>0</v>
      </c>
      <c r="BH142" s="163">
        <f>IF(O142="sníž. přenesená",K142,0)</f>
        <v>0</v>
      </c>
      <c r="BI142" s="163">
        <f>IF(O142="nulová",K142,0)</f>
        <v>0</v>
      </c>
      <c r="BJ142" s="12" t="s">
        <v>83</v>
      </c>
      <c r="BK142" s="163">
        <f>ROUND(P142*H142,2)</f>
        <v>0</v>
      </c>
      <c r="BL142" s="12" t="s">
        <v>213</v>
      </c>
      <c r="BM142" s="12" t="s">
        <v>257</v>
      </c>
    </row>
    <row r="143" spans="2:65" s="1" customFormat="1" ht="19.5">
      <c r="B143" s="28"/>
      <c r="C143" s="29"/>
      <c r="D143" s="164" t="s">
        <v>142</v>
      </c>
      <c r="E143" s="29"/>
      <c r="F143" s="165" t="s">
        <v>256</v>
      </c>
      <c r="G143" s="29"/>
      <c r="H143" s="29"/>
      <c r="I143" s="97"/>
      <c r="J143" s="97"/>
      <c r="K143" s="29"/>
      <c r="L143" s="29"/>
      <c r="M143" s="32"/>
      <c r="N143" s="166"/>
      <c r="O143" s="53"/>
      <c r="P143" s="53"/>
      <c r="Q143" s="53"/>
      <c r="R143" s="53"/>
      <c r="S143" s="53"/>
      <c r="T143" s="53"/>
      <c r="U143" s="53"/>
      <c r="V143" s="53"/>
      <c r="W143" s="53"/>
      <c r="X143" s="54"/>
      <c r="AT143" s="12" t="s">
        <v>142</v>
      </c>
      <c r="AU143" s="12" t="s">
        <v>83</v>
      </c>
    </row>
    <row r="144" spans="2:65" s="1" customFormat="1" ht="16.5" customHeight="1">
      <c r="B144" s="28"/>
      <c r="C144" s="149" t="s">
        <v>258</v>
      </c>
      <c r="D144" s="149" t="s">
        <v>134</v>
      </c>
      <c r="E144" s="150" t="s">
        <v>259</v>
      </c>
      <c r="F144" s="151" t="s">
        <v>260</v>
      </c>
      <c r="G144" s="152" t="s">
        <v>137</v>
      </c>
      <c r="H144" s="153">
        <v>1</v>
      </c>
      <c r="I144" s="154"/>
      <c r="J144" s="155"/>
      <c r="K144" s="156">
        <f>ROUND(P144*H144,2)</f>
        <v>0</v>
      </c>
      <c r="L144" s="151" t="s">
        <v>1</v>
      </c>
      <c r="M144" s="157"/>
      <c r="N144" s="158" t="s">
        <v>1</v>
      </c>
      <c r="O144" s="159" t="s">
        <v>44</v>
      </c>
      <c r="P144" s="160">
        <f>I144+J144</f>
        <v>0</v>
      </c>
      <c r="Q144" s="160">
        <f>ROUND(I144*H144,2)</f>
        <v>0</v>
      </c>
      <c r="R144" s="160">
        <f>ROUND(J144*H144,2)</f>
        <v>0</v>
      </c>
      <c r="S144" s="53"/>
      <c r="T144" s="161">
        <f>S144*H144</f>
        <v>0</v>
      </c>
      <c r="U144" s="161">
        <v>0</v>
      </c>
      <c r="V144" s="161">
        <f>U144*H144</f>
        <v>0</v>
      </c>
      <c r="W144" s="161">
        <v>0</v>
      </c>
      <c r="X144" s="162">
        <f>W144*H144</f>
        <v>0</v>
      </c>
      <c r="AR144" s="12" t="s">
        <v>261</v>
      </c>
      <c r="AT144" s="12" t="s">
        <v>134</v>
      </c>
      <c r="AU144" s="12" t="s">
        <v>83</v>
      </c>
      <c r="AY144" s="12" t="s">
        <v>139</v>
      </c>
      <c r="BE144" s="163">
        <f>IF(O144="základní",K144,0)</f>
        <v>0</v>
      </c>
      <c r="BF144" s="163">
        <f>IF(O144="snížená",K144,0)</f>
        <v>0</v>
      </c>
      <c r="BG144" s="163">
        <f>IF(O144="zákl. přenesená",K144,0)</f>
        <v>0</v>
      </c>
      <c r="BH144" s="163">
        <f>IF(O144="sníž. přenesená",K144,0)</f>
        <v>0</v>
      </c>
      <c r="BI144" s="163">
        <f>IF(O144="nulová",K144,0)</f>
        <v>0</v>
      </c>
      <c r="BJ144" s="12" t="s">
        <v>83</v>
      </c>
      <c r="BK144" s="163">
        <f>ROUND(P144*H144,2)</f>
        <v>0</v>
      </c>
      <c r="BL144" s="12" t="s">
        <v>261</v>
      </c>
      <c r="BM144" s="12" t="s">
        <v>262</v>
      </c>
    </row>
    <row r="145" spans="2:47" s="1" customFormat="1" ht="11.25">
      <c r="B145" s="28"/>
      <c r="C145" s="29"/>
      <c r="D145" s="164" t="s">
        <v>142</v>
      </c>
      <c r="E145" s="29"/>
      <c r="F145" s="165" t="s">
        <v>260</v>
      </c>
      <c r="G145" s="29"/>
      <c r="H145" s="29"/>
      <c r="I145" s="97"/>
      <c r="J145" s="97"/>
      <c r="K145" s="29"/>
      <c r="L145" s="29"/>
      <c r="M145" s="32"/>
      <c r="N145" s="190"/>
      <c r="O145" s="191"/>
      <c r="P145" s="191"/>
      <c r="Q145" s="191"/>
      <c r="R145" s="191"/>
      <c r="S145" s="191"/>
      <c r="T145" s="191"/>
      <c r="U145" s="191"/>
      <c r="V145" s="191"/>
      <c r="W145" s="191"/>
      <c r="X145" s="192"/>
      <c r="AT145" s="12" t="s">
        <v>142</v>
      </c>
      <c r="AU145" s="12" t="s">
        <v>83</v>
      </c>
    </row>
    <row r="146" spans="2:47" s="1" customFormat="1" ht="6.95" customHeight="1">
      <c r="B146" s="40"/>
      <c r="C146" s="41"/>
      <c r="D146" s="41"/>
      <c r="E146" s="41"/>
      <c r="F146" s="41"/>
      <c r="G146" s="41"/>
      <c r="H146" s="41"/>
      <c r="I146" s="120"/>
      <c r="J146" s="120"/>
      <c r="K146" s="41"/>
      <c r="L146" s="41"/>
      <c r="M146" s="32"/>
    </row>
  </sheetData>
  <sheetProtection algorithmName="SHA-512" hashValue="eUqfkGSYEd88uvD6ZXXNf4jwGASgkwWesB6/s2Lzt7CmkZvz8kL6HiRx89Kce+oeebeGSxPIeuFkZLCSMvQgdA==" saltValue="ly+FZexaqAQQIrWzkyX4MpIMvBqe26o9UZpfSUia7TFtbaosSgGsQJMik0jlaC9CLCPdjrH3dak7weRa2awplw==" spinCount="100000" sheet="1" objects="1" scenarios="1" formatColumns="0" formatRows="0" autoFilter="0"/>
  <autoFilter ref="C81:L145"/>
  <mergeCells count="9">
    <mergeCell ref="E52:H52"/>
    <mergeCell ref="E72:H72"/>
    <mergeCell ref="E74:H74"/>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3"/>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88</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263</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ROUND(K82,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ROUND((SUM(BE82:BE132)),  2)</f>
        <v>0</v>
      </c>
      <c r="I35" s="109">
        <v>0.21</v>
      </c>
      <c r="J35" s="97"/>
      <c r="K35" s="104">
        <f>ROUND(((SUM(BE82:BE132))*I35),  2)</f>
        <v>0</v>
      </c>
      <c r="M35" s="32"/>
    </row>
    <row r="36" spans="2:13" s="1" customFormat="1" ht="14.45" customHeight="1">
      <c r="B36" s="32"/>
      <c r="E36" s="96" t="s">
        <v>45</v>
      </c>
      <c r="F36" s="104">
        <f>ROUND((SUM(BF82:BF132)),  2)</f>
        <v>0</v>
      </c>
      <c r="I36" s="109">
        <v>0.15</v>
      </c>
      <c r="J36" s="97"/>
      <c r="K36" s="104">
        <f>ROUND(((SUM(BF82:BF132))*I36),  2)</f>
        <v>0</v>
      </c>
      <c r="M36" s="32"/>
    </row>
    <row r="37" spans="2:13" s="1" customFormat="1" ht="14.45" hidden="1" customHeight="1">
      <c r="B37" s="32"/>
      <c r="E37" s="96" t="s">
        <v>46</v>
      </c>
      <c r="F37" s="104">
        <f>ROUND((SUM(BG82:BG132)),  2)</f>
        <v>0</v>
      </c>
      <c r="I37" s="109">
        <v>0.21</v>
      </c>
      <c r="J37" s="97"/>
      <c r="K37" s="104">
        <f>0</f>
        <v>0</v>
      </c>
      <c r="M37" s="32"/>
    </row>
    <row r="38" spans="2:13" s="1" customFormat="1" ht="14.45" hidden="1" customHeight="1">
      <c r="B38" s="32"/>
      <c r="E38" s="96" t="s">
        <v>47</v>
      </c>
      <c r="F38" s="104">
        <f>ROUND((SUM(BH82:BH132)),  2)</f>
        <v>0</v>
      </c>
      <c r="I38" s="109">
        <v>0.15</v>
      </c>
      <c r="J38" s="97"/>
      <c r="K38" s="104">
        <f>0</f>
        <v>0</v>
      </c>
      <c r="M38" s="32"/>
    </row>
    <row r="39" spans="2:13" s="1" customFormat="1" ht="14.45" hidden="1" customHeight="1">
      <c r="B39" s="32"/>
      <c r="E39" s="96" t="s">
        <v>48</v>
      </c>
      <c r="F39" s="104">
        <f>ROUND((SUM(BI82:BI132)),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PS 1-32 - Oprava sdělovacího zařízení</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Q82</f>
        <v>0</v>
      </c>
      <c r="J61" s="130">
        <f>R82</f>
        <v>0</v>
      </c>
      <c r="K61" s="66">
        <f>K82</f>
        <v>0</v>
      </c>
      <c r="L61" s="29"/>
      <c r="M61" s="32"/>
      <c r="AU61" s="12" t="s">
        <v>115</v>
      </c>
    </row>
    <row r="62" spans="2:47" s="7" customFormat="1" ht="24.95" customHeight="1">
      <c r="B62" s="131"/>
      <c r="C62" s="132"/>
      <c r="D62" s="133" t="s">
        <v>116</v>
      </c>
      <c r="E62" s="134"/>
      <c r="F62" s="134"/>
      <c r="G62" s="134"/>
      <c r="H62" s="134"/>
      <c r="I62" s="135">
        <f>Q106</f>
        <v>0</v>
      </c>
      <c r="J62" s="135">
        <f>R106</f>
        <v>0</v>
      </c>
      <c r="K62" s="136">
        <f>K106</f>
        <v>0</v>
      </c>
      <c r="L62" s="132"/>
      <c r="M62" s="137"/>
    </row>
    <row r="63" spans="2:47" s="1" customFormat="1" ht="21.75" customHeight="1">
      <c r="B63" s="28"/>
      <c r="C63" s="29"/>
      <c r="D63" s="29"/>
      <c r="E63" s="29"/>
      <c r="F63" s="29"/>
      <c r="G63" s="29"/>
      <c r="H63" s="29"/>
      <c r="I63" s="97"/>
      <c r="J63" s="97"/>
      <c r="K63" s="29"/>
      <c r="L63" s="29"/>
      <c r="M63" s="32"/>
    </row>
    <row r="64" spans="2:47" s="1" customFormat="1" ht="6.95" customHeight="1">
      <c r="B64" s="40"/>
      <c r="C64" s="41"/>
      <c r="D64" s="41"/>
      <c r="E64" s="41"/>
      <c r="F64" s="41"/>
      <c r="G64" s="41"/>
      <c r="H64" s="41"/>
      <c r="I64" s="120"/>
      <c r="J64" s="120"/>
      <c r="K64" s="41"/>
      <c r="L64" s="41"/>
      <c r="M64" s="32"/>
    </row>
    <row r="68" spans="2:13" s="1" customFormat="1" ht="6.95" customHeight="1">
      <c r="B68" s="42"/>
      <c r="C68" s="43"/>
      <c r="D68" s="43"/>
      <c r="E68" s="43"/>
      <c r="F68" s="43"/>
      <c r="G68" s="43"/>
      <c r="H68" s="43"/>
      <c r="I68" s="123"/>
      <c r="J68" s="123"/>
      <c r="K68" s="43"/>
      <c r="L68" s="43"/>
      <c r="M68" s="32"/>
    </row>
    <row r="69" spans="2:13" s="1" customFormat="1" ht="24.95" customHeight="1">
      <c r="B69" s="28"/>
      <c r="C69" s="18" t="s">
        <v>117</v>
      </c>
      <c r="D69" s="29"/>
      <c r="E69" s="29"/>
      <c r="F69" s="29"/>
      <c r="G69" s="29"/>
      <c r="H69" s="29"/>
      <c r="I69" s="97"/>
      <c r="J69" s="97"/>
      <c r="K69" s="29"/>
      <c r="L69" s="29"/>
      <c r="M69" s="32"/>
    </row>
    <row r="70" spans="2:13" s="1" customFormat="1" ht="6.95" customHeight="1">
      <c r="B70" s="28"/>
      <c r="C70" s="29"/>
      <c r="D70" s="29"/>
      <c r="E70" s="29"/>
      <c r="F70" s="29"/>
      <c r="G70" s="29"/>
      <c r="H70" s="29"/>
      <c r="I70" s="97"/>
      <c r="J70" s="97"/>
      <c r="K70" s="29"/>
      <c r="L70" s="29"/>
      <c r="M70" s="32"/>
    </row>
    <row r="71" spans="2:13" s="1" customFormat="1" ht="12" customHeight="1">
      <c r="B71" s="28"/>
      <c r="C71" s="24" t="s">
        <v>17</v>
      </c>
      <c r="D71" s="29"/>
      <c r="E71" s="29"/>
      <c r="F71" s="29"/>
      <c r="G71" s="29"/>
      <c r="H71" s="29"/>
      <c r="I71" s="97"/>
      <c r="J71" s="97"/>
      <c r="K71" s="29"/>
      <c r="L71" s="29"/>
      <c r="M71" s="32"/>
    </row>
    <row r="72" spans="2:13" s="1" customFormat="1" ht="16.5" customHeight="1">
      <c r="B72" s="28"/>
      <c r="C72" s="29"/>
      <c r="D72" s="29"/>
      <c r="E72" s="251" t="str">
        <f>E7</f>
        <v>Oprava STS Valašské Meziříčí</v>
      </c>
      <c r="F72" s="252"/>
      <c r="G72" s="252"/>
      <c r="H72" s="252"/>
      <c r="I72" s="97"/>
      <c r="J72" s="97"/>
      <c r="K72" s="29"/>
      <c r="L72" s="29"/>
      <c r="M72" s="32"/>
    </row>
    <row r="73" spans="2:13" s="1" customFormat="1" ht="12" customHeight="1">
      <c r="B73" s="28"/>
      <c r="C73" s="24" t="s">
        <v>105</v>
      </c>
      <c r="D73" s="29"/>
      <c r="E73" s="29"/>
      <c r="F73" s="29"/>
      <c r="G73" s="29"/>
      <c r="H73" s="29"/>
      <c r="I73" s="97"/>
      <c r="J73" s="97"/>
      <c r="K73" s="29"/>
      <c r="L73" s="29"/>
      <c r="M73" s="32"/>
    </row>
    <row r="74" spans="2:13" s="1" customFormat="1" ht="16.5" customHeight="1">
      <c r="B74" s="28"/>
      <c r="C74" s="29"/>
      <c r="D74" s="29"/>
      <c r="E74" s="223" t="str">
        <f>E9</f>
        <v>PS 1-32 - Oprava sdělovacího zařízení</v>
      </c>
      <c r="F74" s="222"/>
      <c r="G74" s="222"/>
      <c r="H74" s="222"/>
      <c r="I74" s="97"/>
      <c r="J74" s="97"/>
      <c r="K74" s="29"/>
      <c r="L74" s="29"/>
      <c r="M74" s="32"/>
    </row>
    <row r="75" spans="2:13" s="1" customFormat="1" ht="6.95" customHeight="1">
      <c r="B75" s="28"/>
      <c r="C75" s="29"/>
      <c r="D75" s="29"/>
      <c r="E75" s="29"/>
      <c r="F75" s="29"/>
      <c r="G75" s="29"/>
      <c r="H75" s="29"/>
      <c r="I75" s="97"/>
      <c r="J75" s="97"/>
      <c r="K75" s="29"/>
      <c r="L75" s="29"/>
      <c r="M75" s="32"/>
    </row>
    <row r="76" spans="2:13" s="1" customFormat="1" ht="12" customHeight="1">
      <c r="B76" s="28"/>
      <c r="C76" s="24" t="s">
        <v>21</v>
      </c>
      <c r="D76" s="29"/>
      <c r="E76" s="29"/>
      <c r="F76" s="22" t="str">
        <f>F12</f>
        <v>Valašské Meziříčí</v>
      </c>
      <c r="G76" s="29"/>
      <c r="H76" s="29"/>
      <c r="I76" s="98" t="s">
        <v>23</v>
      </c>
      <c r="J76" s="100">
        <f>IF(J12="","",J12)</f>
        <v>0</v>
      </c>
      <c r="K76" s="29"/>
      <c r="L76" s="29"/>
      <c r="M76" s="32"/>
    </row>
    <row r="77" spans="2:13" s="1" customFormat="1" ht="6.95" customHeight="1">
      <c r="B77" s="28"/>
      <c r="C77" s="29"/>
      <c r="D77" s="29"/>
      <c r="E77" s="29"/>
      <c r="F77" s="29"/>
      <c r="G77" s="29"/>
      <c r="H77" s="29"/>
      <c r="I77" s="97"/>
      <c r="J77" s="97"/>
      <c r="K77" s="29"/>
      <c r="L77" s="29"/>
      <c r="M77" s="32"/>
    </row>
    <row r="78" spans="2:13" s="1" customFormat="1" ht="13.7" customHeight="1">
      <c r="B78" s="28"/>
      <c r="C78" s="24" t="s">
        <v>24</v>
      </c>
      <c r="D78" s="29"/>
      <c r="E78" s="29"/>
      <c r="F78" s="22" t="str">
        <f>E15</f>
        <v>Správa železniční dopravní cesty, s.o. - OŘ Olc</v>
      </c>
      <c r="G78" s="29"/>
      <c r="H78" s="29"/>
      <c r="I78" s="98" t="s">
        <v>32</v>
      </c>
      <c r="J78" s="124" t="str">
        <f>E21</f>
        <v>SB projekt s.r.o.</v>
      </c>
      <c r="K78" s="29"/>
      <c r="L78" s="29"/>
      <c r="M78" s="32"/>
    </row>
    <row r="79" spans="2:13" s="1" customFormat="1" ht="13.7" customHeight="1">
      <c r="B79" s="28"/>
      <c r="C79" s="24" t="s">
        <v>30</v>
      </c>
      <c r="D79" s="29"/>
      <c r="E79" s="29"/>
      <c r="F79" s="22" t="str">
        <f>IF(E18="","",E18)</f>
        <v>Vyplň údaj</v>
      </c>
      <c r="G79" s="29"/>
      <c r="H79" s="29"/>
      <c r="I79" s="98" t="s">
        <v>36</v>
      </c>
      <c r="J79" s="124" t="str">
        <f>E24</f>
        <v>Ing. Jan Slivka</v>
      </c>
      <c r="K79" s="29"/>
      <c r="L79" s="29"/>
      <c r="M79" s="32"/>
    </row>
    <row r="80" spans="2:13" s="1" customFormat="1" ht="10.35" customHeight="1">
      <c r="B80" s="28"/>
      <c r="C80" s="29"/>
      <c r="D80" s="29"/>
      <c r="E80" s="29"/>
      <c r="F80" s="29"/>
      <c r="G80" s="29"/>
      <c r="H80" s="29"/>
      <c r="I80" s="97"/>
      <c r="J80" s="97"/>
      <c r="K80" s="29"/>
      <c r="L80" s="29"/>
      <c r="M80" s="32"/>
    </row>
    <row r="81" spans="2:65" s="8" customFormat="1" ht="29.25" customHeight="1">
      <c r="B81" s="138"/>
      <c r="C81" s="139" t="s">
        <v>118</v>
      </c>
      <c r="D81" s="140" t="s">
        <v>58</v>
      </c>
      <c r="E81" s="140" t="s">
        <v>54</v>
      </c>
      <c r="F81" s="140" t="s">
        <v>55</v>
      </c>
      <c r="G81" s="140" t="s">
        <v>119</v>
      </c>
      <c r="H81" s="140" t="s">
        <v>120</v>
      </c>
      <c r="I81" s="141" t="s">
        <v>121</v>
      </c>
      <c r="J81" s="141" t="s">
        <v>122</v>
      </c>
      <c r="K81" s="140" t="s">
        <v>113</v>
      </c>
      <c r="L81" s="142" t="s">
        <v>123</v>
      </c>
      <c r="M81" s="143"/>
      <c r="N81" s="57" t="s">
        <v>1</v>
      </c>
      <c r="O81" s="58" t="s">
        <v>43</v>
      </c>
      <c r="P81" s="58" t="s">
        <v>124</v>
      </c>
      <c r="Q81" s="58" t="s">
        <v>125</v>
      </c>
      <c r="R81" s="58" t="s">
        <v>126</v>
      </c>
      <c r="S81" s="58" t="s">
        <v>127</v>
      </c>
      <c r="T81" s="58" t="s">
        <v>128</v>
      </c>
      <c r="U81" s="58" t="s">
        <v>129</v>
      </c>
      <c r="V81" s="58" t="s">
        <v>130</v>
      </c>
      <c r="W81" s="58" t="s">
        <v>131</v>
      </c>
      <c r="X81" s="59" t="s">
        <v>132</v>
      </c>
    </row>
    <row r="82" spans="2:65" s="1" customFormat="1" ht="22.9" customHeight="1">
      <c r="B82" s="28"/>
      <c r="C82" s="64" t="s">
        <v>133</v>
      </c>
      <c r="D82" s="29"/>
      <c r="E82" s="29"/>
      <c r="F82" s="29"/>
      <c r="G82" s="29"/>
      <c r="H82" s="29"/>
      <c r="I82" s="97"/>
      <c r="J82" s="97"/>
      <c r="K82" s="144">
        <f>BK82</f>
        <v>0</v>
      </c>
      <c r="L82" s="29"/>
      <c r="M82" s="32"/>
      <c r="N82" s="60"/>
      <c r="O82" s="61"/>
      <c r="P82" s="61"/>
      <c r="Q82" s="145">
        <f>Q83+SUM(Q84:Q106)</f>
        <v>0</v>
      </c>
      <c r="R82" s="145">
        <f>R83+SUM(R84:R106)</f>
        <v>0</v>
      </c>
      <c r="S82" s="61"/>
      <c r="T82" s="146">
        <f>T83+SUM(T84:T106)</f>
        <v>0</v>
      </c>
      <c r="U82" s="61"/>
      <c r="V82" s="146">
        <f>V83+SUM(V84:V106)</f>
        <v>0</v>
      </c>
      <c r="W82" s="61"/>
      <c r="X82" s="147">
        <f>X83+SUM(X84:X106)</f>
        <v>0</v>
      </c>
      <c r="AT82" s="12" t="s">
        <v>74</v>
      </c>
      <c r="AU82" s="12" t="s">
        <v>115</v>
      </c>
      <c r="BK82" s="148">
        <f>BK83+SUM(BK84:BK106)</f>
        <v>0</v>
      </c>
    </row>
    <row r="83" spans="2:65" s="1" customFormat="1" ht="22.5" customHeight="1">
      <c r="B83" s="28"/>
      <c r="C83" s="149" t="s">
        <v>83</v>
      </c>
      <c r="D83" s="149" t="s">
        <v>134</v>
      </c>
      <c r="E83" s="150" t="s">
        <v>264</v>
      </c>
      <c r="F83" s="151" t="s">
        <v>265</v>
      </c>
      <c r="G83" s="152" t="s">
        <v>137</v>
      </c>
      <c r="H83" s="153">
        <v>1</v>
      </c>
      <c r="I83" s="154"/>
      <c r="J83" s="155"/>
      <c r="K83" s="156">
        <f>ROUND(P83*H83,2)</f>
        <v>0</v>
      </c>
      <c r="L83" s="151" t="s">
        <v>266</v>
      </c>
      <c r="M83" s="157"/>
      <c r="N83" s="158" t="s">
        <v>1</v>
      </c>
      <c r="O83" s="159" t="s">
        <v>44</v>
      </c>
      <c r="P83" s="160">
        <f>I83+J83</f>
        <v>0</v>
      </c>
      <c r="Q83" s="160">
        <f>ROUND(I83*H83,2)</f>
        <v>0</v>
      </c>
      <c r="R83" s="160">
        <f>ROUND(J83*H83,2)</f>
        <v>0</v>
      </c>
      <c r="S83" s="53"/>
      <c r="T83" s="161">
        <f>S83*H83</f>
        <v>0</v>
      </c>
      <c r="U83" s="161">
        <v>0</v>
      </c>
      <c r="V83" s="161">
        <f>U83*H83</f>
        <v>0</v>
      </c>
      <c r="W83" s="161">
        <v>0</v>
      </c>
      <c r="X83" s="162">
        <f>W83*H83</f>
        <v>0</v>
      </c>
      <c r="AR83" s="12" t="s">
        <v>267</v>
      </c>
      <c r="AT83" s="12" t="s">
        <v>134</v>
      </c>
      <c r="AU83" s="12" t="s">
        <v>75</v>
      </c>
      <c r="AY83" s="12" t="s">
        <v>139</v>
      </c>
      <c r="BE83" s="163">
        <f>IF(O83="základní",K83,0)</f>
        <v>0</v>
      </c>
      <c r="BF83" s="163">
        <f>IF(O83="snížená",K83,0)</f>
        <v>0</v>
      </c>
      <c r="BG83" s="163">
        <f>IF(O83="zákl. přenesená",K83,0)</f>
        <v>0</v>
      </c>
      <c r="BH83" s="163">
        <f>IF(O83="sníž. přenesená",K83,0)</f>
        <v>0</v>
      </c>
      <c r="BI83" s="163">
        <f>IF(O83="nulová",K83,0)</f>
        <v>0</v>
      </c>
      <c r="BJ83" s="12" t="s">
        <v>83</v>
      </c>
      <c r="BK83" s="163">
        <f>ROUND(P83*H83,2)</f>
        <v>0</v>
      </c>
      <c r="BL83" s="12" t="s">
        <v>268</v>
      </c>
      <c r="BM83" s="12" t="s">
        <v>269</v>
      </c>
    </row>
    <row r="84" spans="2:65" s="1" customFormat="1" ht="19.5">
      <c r="B84" s="28"/>
      <c r="C84" s="29"/>
      <c r="D84" s="164" t="s">
        <v>142</v>
      </c>
      <c r="E84" s="29"/>
      <c r="F84" s="165" t="s">
        <v>265</v>
      </c>
      <c r="G84" s="29"/>
      <c r="H84" s="29"/>
      <c r="I84" s="97"/>
      <c r="J84" s="97"/>
      <c r="K84" s="29"/>
      <c r="L84" s="29"/>
      <c r="M84" s="32"/>
      <c r="N84" s="166"/>
      <c r="O84" s="53"/>
      <c r="P84" s="53"/>
      <c r="Q84" s="53"/>
      <c r="R84" s="53"/>
      <c r="S84" s="53"/>
      <c r="T84" s="53"/>
      <c r="U84" s="53"/>
      <c r="V84" s="53"/>
      <c r="W84" s="53"/>
      <c r="X84" s="54"/>
      <c r="AT84" s="12" t="s">
        <v>142</v>
      </c>
      <c r="AU84" s="12" t="s">
        <v>75</v>
      </c>
    </row>
    <row r="85" spans="2:65" s="1" customFormat="1" ht="29.25">
      <c r="B85" s="28"/>
      <c r="C85" s="29"/>
      <c r="D85" s="164" t="s">
        <v>270</v>
      </c>
      <c r="E85" s="29"/>
      <c r="F85" s="193" t="s">
        <v>271</v>
      </c>
      <c r="G85" s="29"/>
      <c r="H85" s="29"/>
      <c r="I85" s="97"/>
      <c r="J85" s="97"/>
      <c r="K85" s="29"/>
      <c r="L85" s="29"/>
      <c r="M85" s="32"/>
      <c r="N85" s="166"/>
      <c r="O85" s="53"/>
      <c r="P85" s="53"/>
      <c r="Q85" s="53"/>
      <c r="R85" s="53"/>
      <c r="S85" s="53"/>
      <c r="T85" s="53"/>
      <c r="U85" s="53"/>
      <c r="V85" s="53"/>
      <c r="W85" s="53"/>
      <c r="X85" s="54"/>
      <c r="AT85" s="12" t="s">
        <v>270</v>
      </c>
      <c r="AU85" s="12" t="s">
        <v>75</v>
      </c>
    </row>
    <row r="86" spans="2:65" s="1" customFormat="1" ht="22.5" customHeight="1">
      <c r="B86" s="28"/>
      <c r="C86" s="182" t="s">
        <v>85</v>
      </c>
      <c r="D86" s="182" t="s">
        <v>210</v>
      </c>
      <c r="E86" s="183" t="s">
        <v>272</v>
      </c>
      <c r="F86" s="184" t="s">
        <v>273</v>
      </c>
      <c r="G86" s="185" t="s">
        <v>137</v>
      </c>
      <c r="H86" s="186">
        <v>1</v>
      </c>
      <c r="I86" s="187"/>
      <c r="J86" s="187"/>
      <c r="K86" s="188">
        <f>ROUND(P86*H86,2)</f>
        <v>0</v>
      </c>
      <c r="L86" s="184" t="s">
        <v>266</v>
      </c>
      <c r="M86" s="32"/>
      <c r="N86" s="189" t="s">
        <v>1</v>
      </c>
      <c r="O86" s="159" t="s">
        <v>44</v>
      </c>
      <c r="P86" s="160">
        <f>I86+J86</f>
        <v>0</v>
      </c>
      <c r="Q86" s="160">
        <f>ROUND(I86*H86,2)</f>
        <v>0</v>
      </c>
      <c r="R86" s="160">
        <f>ROUND(J86*H86,2)</f>
        <v>0</v>
      </c>
      <c r="S86" s="53"/>
      <c r="T86" s="161">
        <f>S86*H86</f>
        <v>0</v>
      </c>
      <c r="U86" s="161">
        <v>0</v>
      </c>
      <c r="V86" s="161">
        <f>U86*H86</f>
        <v>0</v>
      </c>
      <c r="W86" s="161">
        <v>0</v>
      </c>
      <c r="X86" s="162">
        <f>W86*H86</f>
        <v>0</v>
      </c>
      <c r="AR86" s="12" t="s">
        <v>213</v>
      </c>
      <c r="AT86" s="12" t="s">
        <v>210</v>
      </c>
      <c r="AU86" s="12" t="s">
        <v>75</v>
      </c>
      <c r="AY86" s="12" t="s">
        <v>139</v>
      </c>
      <c r="BE86" s="163">
        <f>IF(O86="základní",K86,0)</f>
        <v>0</v>
      </c>
      <c r="BF86" s="163">
        <f>IF(O86="snížená",K86,0)</f>
        <v>0</v>
      </c>
      <c r="BG86" s="163">
        <f>IF(O86="zákl. přenesená",K86,0)</f>
        <v>0</v>
      </c>
      <c r="BH86" s="163">
        <f>IF(O86="sníž. přenesená",K86,0)</f>
        <v>0</v>
      </c>
      <c r="BI86" s="163">
        <f>IF(O86="nulová",K86,0)</f>
        <v>0</v>
      </c>
      <c r="BJ86" s="12" t="s">
        <v>83</v>
      </c>
      <c r="BK86" s="163">
        <f>ROUND(P86*H86,2)</f>
        <v>0</v>
      </c>
      <c r="BL86" s="12" t="s">
        <v>213</v>
      </c>
      <c r="BM86" s="12" t="s">
        <v>274</v>
      </c>
    </row>
    <row r="87" spans="2:65" s="1" customFormat="1" ht="11.25">
      <c r="B87" s="28"/>
      <c r="C87" s="29"/>
      <c r="D87" s="164" t="s">
        <v>142</v>
      </c>
      <c r="E87" s="29"/>
      <c r="F87" s="165" t="s">
        <v>275</v>
      </c>
      <c r="G87" s="29"/>
      <c r="H87" s="29"/>
      <c r="I87" s="97"/>
      <c r="J87" s="97"/>
      <c r="K87" s="29"/>
      <c r="L87" s="29"/>
      <c r="M87" s="32"/>
      <c r="N87" s="166"/>
      <c r="O87" s="53"/>
      <c r="P87" s="53"/>
      <c r="Q87" s="53"/>
      <c r="R87" s="53"/>
      <c r="S87" s="53"/>
      <c r="T87" s="53"/>
      <c r="U87" s="53"/>
      <c r="V87" s="53"/>
      <c r="W87" s="53"/>
      <c r="X87" s="54"/>
      <c r="AT87" s="12" t="s">
        <v>142</v>
      </c>
      <c r="AU87" s="12" t="s">
        <v>75</v>
      </c>
    </row>
    <row r="88" spans="2:65" s="1" customFormat="1" ht="22.5" customHeight="1">
      <c r="B88" s="28"/>
      <c r="C88" s="149" t="s">
        <v>146</v>
      </c>
      <c r="D88" s="149" t="s">
        <v>134</v>
      </c>
      <c r="E88" s="150" t="s">
        <v>276</v>
      </c>
      <c r="F88" s="151" t="s">
        <v>277</v>
      </c>
      <c r="G88" s="152" t="s">
        <v>137</v>
      </c>
      <c r="H88" s="153">
        <v>4</v>
      </c>
      <c r="I88" s="154"/>
      <c r="J88" s="155"/>
      <c r="K88" s="156">
        <f>ROUND(P88*H88,2)</f>
        <v>0</v>
      </c>
      <c r="L88" s="151" t="s">
        <v>266</v>
      </c>
      <c r="M88" s="157"/>
      <c r="N88" s="158" t="s">
        <v>1</v>
      </c>
      <c r="O88" s="159" t="s">
        <v>44</v>
      </c>
      <c r="P88" s="160">
        <f>I88+J88</f>
        <v>0</v>
      </c>
      <c r="Q88" s="160">
        <f>ROUND(I88*H88,2)</f>
        <v>0</v>
      </c>
      <c r="R88" s="160">
        <f>ROUND(J88*H88,2)</f>
        <v>0</v>
      </c>
      <c r="S88" s="53"/>
      <c r="T88" s="161">
        <f>S88*H88</f>
        <v>0</v>
      </c>
      <c r="U88" s="161">
        <v>0</v>
      </c>
      <c r="V88" s="161">
        <f>U88*H88</f>
        <v>0</v>
      </c>
      <c r="W88" s="161">
        <v>0</v>
      </c>
      <c r="X88" s="162">
        <f>W88*H88</f>
        <v>0</v>
      </c>
      <c r="AR88" s="12" t="s">
        <v>213</v>
      </c>
      <c r="AT88" s="12" t="s">
        <v>134</v>
      </c>
      <c r="AU88" s="12" t="s">
        <v>75</v>
      </c>
      <c r="AY88" s="12" t="s">
        <v>139</v>
      </c>
      <c r="BE88" s="163">
        <f>IF(O88="základní",K88,0)</f>
        <v>0</v>
      </c>
      <c r="BF88" s="163">
        <f>IF(O88="snížená",K88,0)</f>
        <v>0</v>
      </c>
      <c r="BG88" s="163">
        <f>IF(O88="zákl. přenesená",K88,0)</f>
        <v>0</v>
      </c>
      <c r="BH88" s="163">
        <f>IF(O88="sníž. přenesená",K88,0)</f>
        <v>0</v>
      </c>
      <c r="BI88" s="163">
        <f>IF(O88="nulová",K88,0)</f>
        <v>0</v>
      </c>
      <c r="BJ88" s="12" t="s">
        <v>83</v>
      </c>
      <c r="BK88" s="163">
        <f>ROUND(P88*H88,2)</f>
        <v>0</v>
      </c>
      <c r="BL88" s="12" t="s">
        <v>213</v>
      </c>
      <c r="BM88" s="12" t="s">
        <v>278</v>
      </c>
    </row>
    <row r="89" spans="2:65" s="1" customFormat="1" ht="11.25">
      <c r="B89" s="28"/>
      <c r="C89" s="29"/>
      <c r="D89" s="164" t="s">
        <v>142</v>
      </c>
      <c r="E89" s="29"/>
      <c r="F89" s="165" t="s">
        <v>277</v>
      </c>
      <c r="G89" s="29"/>
      <c r="H89" s="29"/>
      <c r="I89" s="97"/>
      <c r="J89" s="97"/>
      <c r="K89" s="29"/>
      <c r="L89" s="29"/>
      <c r="M89" s="32"/>
      <c r="N89" s="166"/>
      <c r="O89" s="53"/>
      <c r="P89" s="53"/>
      <c r="Q89" s="53"/>
      <c r="R89" s="53"/>
      <c r="S89" s="53"/>
      <c r="T89" s="53"/>
      <c r="U89" s="53"/>
      <c r="V89" s="53"/>
      <c r="W89" s="53"/>
      <c r="X89" s="54"/>
      <c r="AT89" s="12" t="s">
        <v>142</v>
      </c>
      <c r="AU89" s="12" t="s">
        <v>75</v>
      </c>
    </row>
    <row r="90" spans="2:65" s="1" customFormat="1" ht="22.5" customHeight="1">
      <c r="B90" s="28"/>
      <c r="C90" s="182" t="s">
        <v>140</v>
      </c>
      <c r="D90" s="182" t="s">
        <v>210</v>
      </c>
      <c r="E90" s="183" t="s">
        <v>279</v>
      </c>
      <c r="F90" s="184" t="s">
        <v>280</v>
      </c>
      <c r="G90" s="185" t="s">
        <v>137</v>
      </c>
      <c r="H90" s="186">
        <v>4</v>
      </c>
      <c r="I90" s="187"/>
      <c r="J90" s="187"/>
      <c r="K90" s="188">
        <f>ROUND(P90*H90,2)</f>
        <v>0</v>
      </c>
      <c r="L90" s="184" t="s">
        <v>266</v>
      </c>
      <c r="M90" s="32"/>
      <c r="N90" s="189" t="s">
        <v>1</v>
      </c>
      <c r="O90" s="159" t="s">
        <v>44</v>
      </c>
      <c r="P90" s="160">
        <f>I90+J90</f>
        <v>0</v>
      </c>
      <c r="Q90" s="160">
        <f>ROUND(I90*H90,2)</f>
        <v>0</v>
      </c>
      <c r="R90" s="160">
        <f>ROUND(J90*H90,2)</f>
        <v>0</v>
      </c>
      <c r="S90" s="53"/>
      <c r="T90" s="161">
        <f>S90*H90</f>
        <v>0</v>
      </c>
      <c r="U90" s="161">
        <v>0</v>
      </c>
      <c r="V90" s="161">
        <f>U90*H90</f>
        <v>0</v>
      </c>
      <c r="W90" s="161">
        <v>0</v>
      </c>
      <c r="X90" s="162">
        <f>W90*H90</f>
        <v>0</v>
      </c>
      <c r="AR90" s="12" t="s">
        <v>213</v>
      </c>
      <c r="AT90" s="12" t="s">
        <v>210</v>
      </c>
      <c r="AU90" s="12" t="s">
        <v>75</v>
      </c>
      <c r="AY90" s="12" t="s">
        <v>139</v>
      </c>
      <c r="BE90" s="163">
        <f>IF(O90="základní",K90,0)</f>
        <v>0</v>
      </c>
      <c r="BF90" s="163">
        <f>IF(O90="snížená",K90,0)</f>
        <v>0</v>
      </c>
      <c r="BG90" s="163">
        <f>IF(O90="zákl. přenesená",K90,0)</f>
        <v>0</v>
      </c>
      <c r="BH90" s="163">
        <f>IF(O90="sníž. přenesená",K90,0)</f>
        <v>0</v>
      </c>
      <c r="BI90" s="163">
        <f>IF(O90="nulová",K90,0)</f>
        <v>0</v>
      </c>
      <c r="BJ90" s="12" t="s">
        <v>83</v>
      </c>
      <c r="BK90" s="163">
        <f>ROUND(P90*H90,2)</f>
        <v>0</v>
      </c>
      <c r="BL90" s="12" t="s">
        <v>213</v>
      </c>
      <c r="BM90" s="12" t="s">
        <v>281</v>
      </c>
    </row>
    <row r="91" spans="2:65" s="1" customFormat="1" ht="11.25">
      <c r="B91" s="28"/>
      <c r="C91" s="29"/>
      <c r="D91" s="164" t="s">
        <v>142</v>
      </c>
      <c r="E91" s="29"/>
      <c r="F91" s="165" t="s">
        <v>280</v>
      </c>
      <c r="G91" s="29"/>
      <c r="H91" s="29"/>
      <c r="I91" s="97"/>
      <c r="J91" s="97"/>
      <c r="K91" s="29"/>
      <c r="L91" s="29"/>
      <c r="M91" s="32"/>
      <c r="N91" s="166"/>
      <c r="O91" s="53"/>
      <c r="P91" s="53"/>
      <c r="Q91" s="53"/>
      <c r="R91" s="53"/>
      <c r="S91" s="53"/>
      <c r="T91" s="53"/>
      <c r="U91" s="53"/>
      <c r="V91" s="53"/>
      <c r="W91" s="53"/>
      <c r="X91" s="54"/>
      <c r="AT91" s="12" t="s">
        <v>142</v>
      </c>
      <c r="AU91" s="12" t="s">
        <v>75</v>
      </c>
    </row>
    <row r="92" spans="2:65" s="1" customFormat="1" ht="33.75" customHeight="1">
      <c r="B92" s="28"/>
      <c r="C92" s="149" t="s">
        <v>157</v>
      </c>
      <c r="D92" s="149" t="s">
        <v>134</v>
      </c>
      <c r="E92" s="150" t="s">
        <v>282</v>
      </c>
      <c r="F92" s="151" t="s">
        <v>283</v>
      </c>
      <c r="G92" s="152" t="s">
        <v>137</v>
      </c>
      <c r="H92" s="153">
        <v>1</v>
      </c>
      <c r="I92" s="154"/>
      <c r="J92" s="155"/>
      <c r="K92" s="156">
        <f>ROUND(P92*H92,2)</f>
        <v>0</v>
      </c>
      <c r="L92" s="151" t="s">
        <v>266</v>
      </c>
      <c r="M92" s="157"/>
      <c r="N92" s="158" t="s">
        <v>1</v>
      </c>
      <c r="O92" s="159" t="s">
        <v>44</v>
      </c>
      <c r="P92" s="160">
        <f>I92+J92</f>
        <v>0</v>
      </c>
      <c r="Q92" s="160">
        <f>ROUND(I92*H92,2)</f>
        <v>0</v>
      </c>
      <c r="R92" s="160">
        <f>ROUND(J92*H92,2)</f>
        <v>0</v>
      </c>
      <c r="S92" s="53"/>
      <c r="T92" s="161">
        <f>S92*H92</f>
        <v>0</v>
      </c>
      <c r="U92" s="161">
        <v>0</v>
      </c>
      <c r="V92" s="161">
        <f>U92*H92</f>
        <v>0</v>
      </c>
      <c r="W92" s="161">
        <v>0</v>
      </c>
      <c r="X92" s="162">
        <f>W92*H92</f>
        <v>0</v>
      </c>
      <c r="AR92" s="12" t="s">
        <v>267</v>
      </c>
      <c r="AT92" s="12" t="s">
        <v>134</v>
      </c>
      <c r="AU92" s="12" t="s">
        <v>75</v>
      </c>
      <c r="AY92" s="12" t="s">
        <v>139</v>
      </c>
      <c r="BE92" s="163">
        <f>IF(O92="základní",K92,0)</f>
        <v>0</v>
      </c>
      <c r="BF92" s="163">
        <f>IF(O92="snížená",K92,0)</f>
        <v>0</v>
      </c>
      <c r="BG92" s="163">
        <f>IF(O92="zákl. přenesená",K92,0)</f>
        <v>0</v>
      </c>
      <c r="BH92" s="163">
        <f>IF(O92="sníž. přenesená",K92,0)</f>
        <v>0</v>
      </c>
      <c r="BI92" s="163">
        <f>IF(O92="nulová",K92,0)</f>
        <v>0</v>
      </c>
      <c r="BJ92" s="12" t="s">
        <v>83</v>
      </c>
      <c r="BK92" s="163">
        <f>ROUND(P92*H92,2)</f>
        <v>0</v>
      </c>
      <c r="BL92" s="12" t="s">
        <v>268</v>
      </c>
      <c r="BM92" s="12" t="s">
        <v>284</v>
      </c>
    </row>
    <row r="93" spans="2:65" s="1" customFormat="1" ht="19.5">
      <c r="B93" s="28"/>
      <c r="C93" s="29"/>
      <c r="D93" s="164" t="s">
        <v>142</v>
      </c>
      <c r="E93" s="29"/>
      <c r="F93" s="165" t="s">
        <v>283</v>
      </c>
      <c r="G93" s="29"/>
      <c r="H93" s="29"/>
      <c r="I93" s="97"/>
      <c r="J93" s="97"/>
      <c r="K93" s="29"/>
      <c r="L93" s="29"/>
      <c r="M93" s="32"/>
      <c r="N93" s="166"/>
      <c r="O93" s="53"/>
      <c r="P93" s="53"/>
      <c r="Q93" s="53"/>
      <c r="R93" s="53"/>
      <c r="S93" s="53"/>
      <c r="T93" s="53"/>
      <c r="U93" s="53"/>
      <c r="V93" s="53"/>
      <c r="W93" s="53"/>
      <c r="X93" s="54"/>
      <c r="AT93" s="12" t="s">
        <v>142</v>
      </c>
      <c r="AU93" s="12" t="s">
        <v>75</v>
      </c>
    </row>
    <row r="94" spans="2:65" s="1" customFormat="1" ht="19.5">
      <c r="B94" s="28"/>
      <c r="C94" s="29"/>
      <c r="D94" s="164" t="s">
        <v>270</v>
      </c>
      <c r="E94" s="29"/>
      <c r="F94" s="193" t="s">
        <v>285</v>
      </c>
      <c r="G94" s="29"/>
      <c r="H94" s="29"/>
      <c r="I94" s="97"/>
      <c r="J94" s="97"/>
      <c r="K94" s="29"/>
      <c r="L94" s="29"/>
      <c r="M94" s="32"/>
      <c r="N94" s="166"/>
      <c r="O94" s="53"/>
      <c r="P94" s="53"/>
      <c r="Q94" s="53"/>
      <c r="R94" s="53"/>
      <c r="S94" s="53"/>
      <c r="T94" s="53"/>
      <c r="U94" s="53"/>
      <c r="V94" s="53"/>
      <c r="W94" s="53"/>
      <c r="X94" s="54"/>
      <c r="AT94" s="12" t="s">
        <v>270</v>
      </c>
      <c r="AU94" s="12" t="s">
        <v>75</v>
      </c>
    </row>
    <row r="95" spans="2:65" s="1" customFormat="1" ht="22.5" customHeight="1">
      <c r="B95" s="28"/>
      <c r="C95" s="182" t="s">
        <v>161</v>
      </c>
      <c r="D95" s="182" t="s">
        <v>210</v>
      </c>
      <c r="E95" s="183" t="s">
        <v>286</v>
      </c>
      <c r="F95" s="184" t="s">
        <v>287</v>
      </c>
      <c r="G95" s="185" t="s">
        <v>137</v>
      </c>
      <c r="H95" s="186">
        <v>1</v>
      </c>
      <c r="I95" s="187"/>
      <c r="J95" s="187"/>
      <c r="K95" s="188">
        <f>ROUND(P95*H95,2)</f>
        <v>0</v>
      </c>
      <c r="L95" s="184" t="s">
        <v>266</v>
      </c>
      <c r="M95" s="32"/>
      <c r="N95" s="189" t="s">
        <v>1</v>
      </c>
      <c r="O95" s="159" t="s">
        <v>44</v>
      </c>
      <c r="P95" s="160">
        <f>I95+J95</f>
        <v>0</v>
      </c>
      <c r="Q95" s="160">
        <f>ROUND(I95*H95,2)</f>
        <v>0</v>
      </c>
      <c r="R95" s="160">
        <f>ROUND(J95*H95,2)</f>
        <v>0</v>
      </c>
      <c r="S95" s="53"/>
      <c r="T95" s="161">
        <f>S95*H95</f>
        <v>0</v>
      </c>
      <c r="U95" s="161">
        <v>0</v>
      </c>
      <c r="V95" s="161">
        <f>U95*H95</f>
        <v>0</v>
      </c>
      <c r="W95" s="161">
        <v>0</v>
      </c>
      <c r="X95" s="162">
        <f>W95*H95</f>
        <v>0</v>
      </c>
      <c r="AR95" s="12" t="s">
        <v>213</v>
      </c>
      <c r="AT95" s="12" t="s">
        <v>210</v>
      </c>
      <c r="AU95" s="12" t="s">
        <v>75</v>
      </c>
      <c r="AY95" s="12" t="s">
        <v>139</v>
      </c>
      <c r="BE95" s="163">
        <f>IF(O95="základní",K95,0)</f>
        <v>0</v>
      </c>
      <c r="BF95" s="163">
        <f>IF(O95="snížená",K95,0)</f>
        <v>0</v>
      </c>
      <c r="BG95" s="163">
        <f>IF(O95="zákl. přenesená",K95,0)</f>
        <v>0</v>
      </c>
      <c r="BH95" s="163">
        <f>IF(O95="sníž. přenesená",K95,0)</f>
        <v>0</v>
      </c>
      <c r="BI95" s="163">
        <f>IF(O95="nulová",K95,0)</f>
        <v>0</v>
      </c>
      <c r="BJ95" s="12" t="s">
        <v>83</v>
      </c>
      <c r="BK95" s="163">
        <f>ROUND(P95*H95,2)</f>
        <v>0</v>
      </c>
      <c r="BL95" s="12" t="s">
        <v>213</v>
      </c>
      <c r="BM95" s="12" t="s">
        <v>288</v>
      </c>
    </row>
    <row r="96" spans="2:65" s="1" customFormat="1" ht="11.25">
      <c r="B96" s="28"/>
      <c r="C96" s="29"/>
      <c r="D96" s="164" t="s">
        <v>142</v>
      </c>
      <c r="E96" s="29"/>
      <c r="F96" s="165" t="s">
        <v>287</v>
      </c>
      <c r="G96" s="29"/>
      <c r="H96" s="29"/>
      <c r="I96" s="97"/>
      <c r="J96" s="97"/>
      <c r="K96" s="29"/>
      <c r="L96" s="29"/>
      <c r="M96" s="32"/>
      <c r="N96" s="166"/>
      <c r="O96" s="53"/>
      <c r="P96" s="53"/>
      <c r="Q96" s="53"/>
      <c r="R96" s="53"/>
      <c r="S96" s="53"/>
      <c r="T96" s="53"/>
      <c r="U96" s="53"/>
      <c r="V96" s="53"/>
      <c r="W96" s="53"/>
      <c r="X96" s="54"/>
      <c r="AT96" s="12" t="s">
        <v>142</v>
      </c>
      <c r="AU96" s="12" t="s">
        <v>75</v>
      </c>
    </row>
    <row r="97" spans="2:65" s="1" customFormat="1" ht="19.5">
      <c r="B97" s="28"/>
      <c r="C97" s="29"/>
      <c r="D97" s="164" t="s">
        <v>270</v>
      </c>
      <c r="E97" s="29"/>
      <c r="F97" s="193" t="s">
        <v>289</v>
      </c>
      <c r="G97" s="29"/>
      <c r="H97" s="29"/>
      <c r="I97" s="97"/>
      <c r="J97" s="97"/>
      <c r="K97" s="29"/>
      <c r="L97" s="29"/>
      <c r="M97" s="32"/>
      <c r="N97" s="166"/>
      <c r="O97" s="53"/>
      <c r="P97" s="53"/>
      <c r="Q97" s="53"/>
      <c r="R97" s="53"/>
      <c r="S97" s="53"/>
      <c r="T97" s="53"/>
      <c r="U97" s="53"/>
      <c r="V97" s="53"/>
      <c r="W97" s="53"/>
      <c r="X97" s="54"/>
      <c r="AT97" s="12" t="s">
        <v>270</v>
      </c>
      <c r="AU97" s="12" t="s">
        <v>75</v>
      </c>
    </row>
    <row r="98" spans="2:65" s="1" customFormat="1" ht="22.5" customHeight="1">
      <c r="B98" s="28"/>
      <c r="C98" s="149" t="s">
        <v>165</v>
      </c>
      <c r="D98" s="149" t="s">
        <v>134</v>
      </c>
      <c r="E98" s="150" t="s">
        <v>290</v>
      </c>
      <c r="F98" s="151" t="s">
        <v>291</v>
      </c>
      <c r="G98" s="152" t="s">
        <v>292</v>
      </c>
      <c r="H98" s="153">
        <v>15</v>
      </c>
      <c r="I98" s="154"/>
      <c r="J98" s="155"/>
      <c r="K98" s="156">
        <f>ROUND(P98*H98,2)</f>
        <v>0</v>
      </c>
      <c r="L98" s="151" t="s">
        <v>266</v>
      </c>
      <c r="M98" s="157"/>
      <c r="N98" s="158" t="s">
        <v>1</v>
      </c>
      <c r="O98" s="159" t="s">
        <v>44</v>
      </c>
      <c r="P98" s="160">
        <f>I98+J98</f>
        <v>0</v>
      </c>
      <c r="Q98" s="160">
        <f>ROUND(I98*H98,2)</f>
        <v>0</v>
      </c>
      <c r="R98" s="160">
        <f>ROUND(J98*H98,2)</f>
        <v>0</v>
      </c>
      <c r="S98" s="53"/>
      <c r="T98" s="161">
        <f>S98*H98</f>
        <v>0</v>
      </c>
      <c r="U98" s="161">
        <v>0</v>
      </c>
      <c r="V98" s="161">
        <f>U98*H98</f>
        <v>0</v>
      </c>
      <c r="W98" s="161">
        <v>0</v>
      </c>
      <c r="X98" s="162">
        <f>W98*H98</f>
        <v>0</v>
      </c>
      <c r="AR98" s="12" t="s">
        <v>267</v>
      </c>
      <c r="AT98" s="12" t="s">
        <v>134</v>
      </c>
      <c r="AU98" s="12" t="s">
        <v>75</v>
      </c>
      <c r="AY98" s="12" t="s">
        <v>139</v>
      </c>
      <c r="BE98" s="163">
        <f>IF(O98="základní",K98,0)</f>
        <v>0</v>
      </c>
      <c r="BF98" s="163">
        <f>IF(O98="snížená",K98,0)</f>
        <v>0</v>
      </c>
      <c r="BG98" s="163">
        <f>IF(O98="zákl. přenesená",K98,0)</f>
        <v>0</v>
      </c>
      <c r="BH98" s="163">
        <f>IF(O98="sníž. přenesená",K98,0)</f>
        <v>0</v>
      </c>
      <c r="BI98" s="163">
        <f>IF(O98="nulová",K98,0)</f>
        <v>0</v>
      </c>
      <c r="BJ98" s="12" t="s">
        <v>83</v>
      </c>
      <c r="BK98" s="163">
        <f>ROUND(P98*H98,2)</f>
        <v>0</v>
      </c>
      <c r="BL98" s="12" t="s">
        <v>268</v>
      </c>
      <c r="BM98" s="12" t="s">
        <v>293</v>
      </c>
    </row>
    <row r="99" spans="2:65" s="1" customFormat="1" ht="19.5">
      <c r="B99" s="28"/>
      <c r="C99" s="29"/>
      <c r="D99" s="164" t="s">
        <v>142</v>
      </c>
      <c r="E99" s="29"/>
      <c r="F99" s="165" t="s">
        <v>291</v>
      </c>
      <c r="G99" s="29"/>
      <c r="H99" s="29"/>
      <c r="I99" s="97"/>
      <c r="J99" s="97"/>
      <c r="K99" s="29"/>
      <c r="L99" s="29"/>
      <c r="M99" s="32"/>
      <c r="N99" s="166"/>
      <c r="O99" s="53"/>
      <c r="P99" s="53"/>
      <c r="Q99" s="53"/>
      <c r="R99" s="53"/>
      <c r="S99" s="53"/>
      <c r="T99" s="53"/>
      <c r="U99" s="53"/>
      <c r="V99" s="53"/>
      <c r="W99" s="53"/>
      <c r="X99" s="54"/>
      <c r="AT99" s="12" t="s">
        <v>142</v>
      </c>
      <c r="AU99" s="12" t="s">
        <v>75</v>
      </c>
    </row>
    <row r="100" spans="2:65" s="1" customFormat="1" ht="22.5" customHeight="1">
      <c r="B100" s="28"/>
      <c r="C100" s="182" t="s">
        <v>138</v>
      </c>
      <c r="D100" s="182" t="s">
        <v>210</v>
      </c>
      <c r="E100" s="183" t="s">
        <v>294</v>
      </c>
      <c r="F100" s="184" t="s">
        <v>295</v>
      </c>
      <c r="G100" s="185" t="s">
        <v>292</v>
      </c>
      <c r="H100" s="186">
        <v>15</v>
      </c>
      <c r="I100" s="187"/>
      <c r="J100" s="187"/>
      <c r="K100" s="188">
        <f>ROUND(P100*H100,2)</f>
        <v>0</v>
      </c>
      <c r="L100" s="184" t="s">
        <v>266</v>
      </c>
      <c r="M100" s="32"/>
      <c r="N100" s="189" t="s">
        <v>1</v>
      </c>
      <c r="O100" s="159" t="s">
        <v>44</v>
      </c>
      <c r="P100" s="160">
        <f>I100+J100</f>
        <v>0</v>
      </c>
      <c r="Q100" s="160">
        <f>ROUND(I100*H100,2)</f>
        <v>0</v>
      </c>
      <c r="R100" s="160">
        <f>ROUND(J100*H100,2)</f>
        <v>0</v>
      </c>
      <c r="S100" s="53"/>
      <c r="T100" s="161">
        <f>S100*H100</f>
        <v>0</v>
      </c>
      <c r="U100" s="161">
        <v>0</v>
      </c>
      <c r="V100" s="161">
        <f>U100*H100</f>
        <v>0</v>
      </c>
      <c r="W100" s="161">
        <v>0</v>
      </c>
      <c r="X100" s="162">
        <f>W100*H100</f>
        <v>0</v>
      </c>
      <c r="AR100" s="12" t="s">
        <v>213</v>
      </c>
      <c r="AT100" s="12" t="s">
        <v>210</v>
      </c>
      <c r="AU100" s="12" t="s">
        <v>75</v>
      </c>
      <c r="AY100" s="12" t="s">
        <v>139</v>
      </c>
      <c r="BE100" s="163">
        <f>IF(O100="základní",K100,0)</f>
        <v>0</v>
      </c>
      <c r="BF100" s="163">
        <f>IF(O100="snížená",K100,0)</f>
        <v>0</v>
      </c>
      <c r="BG100" s="163">
        <f>IF(O100="zákl. přenesená",K100,0)</f>
        <v>0</v>
      </c>
      <c r="BH100" s="163">
        <f>IF(O100="sníž. přenesená",K100,0)</f>
        <v>0</v>
      </c>
      <c r="BI100" s="163">
        <f>IF(O100="nulová",K100,0)</f>
        <v>0</v>
      </c>
      <c r="BJ100" s="12" t="s">
        <v>83</v>
      </c>
      <c r="BK100" s="163">
        <f>ROUND(P100*H100,2)</f>
        <v>0</v>
      </c>
      <c r="BL100" s="12" t="s">
        <v>213</v>
      </c>
      <c r="BM100" s="12" t="s">
        <v>296</v>
      </c>
    </row>
    <row r="101" spans="2:65" s="1" customFormat="1" ht="19.5">
      <c r="B101" s="28"/>
      <c r="C101" s="29"/>
      <c r="D101" s="164" t="s">
        <v>142</v>
      </c>
      <c r="E101" s="29"/>
      <c r="F101" s="165" t="s">
        <v>297</v>
      </c>
      <c r="G101" s="29"/>
      <c r="H101" s="29"/>
      <c r="I101" s="97"/>
      <c r="J101" s="97"/>
      <c r="K101" s="29"/>
      <c r="L101" s="29"/>
      <c r="M101" s="32"/>
      <c r="N101" s="166"/>
      <c r="O101" s="53"/>
      <c r="P101" s="53"/>
      <c r="Q101" s="53"/>
      <c r="R101" s="53"/>
      <c r="S101" s="53"/>
      <c r="T101" s="53"/>
      <c r="U101" s="53"/>
      <c r="V101" s="53"/>
      <c r="W101" s="53"/>
      <c r="X101" s="54"/>
      <c r="AT101" s="12" t="s">
        <v>142</v>
      </c>
      <c r="AU101" s="12" t="s">
        <v>75</v>
      </c>
    </row>
    <row r="102" spans="2:65" s="1" customFormat="1" ht="16.5" customHeight="1">
      <c r="B102" s="28"/>
      <c r="C102" s="149" t="s">
        <v>172</v>
      </c>
      <c r="D102" s="149" t="s">
        <v>134</v>
      </c>
      <c r="E102" s="150" t="s">
        <v>298</v>
      </c>
      <c r="F102" s="151" t="s">
        <v>299</v>
      </c>
      <c r="G102" s="152" t="s">
        <v>137</v>
      </c>
      <c r="H102" s="153">
        <v>1</v>
      </c>
      <c r="I102" s="154"/>
      <c r="J102" s="155"/>
      <c r="K102" s="156">
        <f>ROUND(P102*H102,2)</f>
        <v>0</v>
      </c>
      <c r="L102" s="151" t="s">
        <v>1</v>
      </c>
      <c r="M102" s="157"/>
      <c r="N102" s="158" t="s">
        <v>1</v>
      </c>
      <c r="O102" s="159" t="s">
        <v>44</v>
      </c>
      <c r="P102" s="160">
        <f>I102+J102</f>
        <v>0</v>
      </c>
      <c r="Q102" s="160">
        <f>ROUND(I102*H102,2)</f>
        <v>0</v>
      </c>
      <c r="R102" s="160">
        <f>ROUND(J102*H102,2)</f>
        <v>0</v>
      </c>
      <c r="S102" s="53"/>
      <c r="T102" s="161">
        <f>S102*H102</f>
        <v>0</v>
      </c>
      <c r="U102" s="161">
        <v>0</v>
      </c>
      <c r="V102" s="161">
        <f>U102*H102</f>
        <v>0</v>
      </c>
      <c r="W102" s="161">
        <v>0</v>
      </c>
      <c r="X102" s="162">
        <f>W102*H102</f>
        <v>0</v>
      </c>
      <c r="AR102" s="12" t="s">
        <v>267</v>
      </c>
      <c r="AT102" s="12" t="s">
        <v>134</v>
      </c>
      <c r="AU102" s="12" t="s">
        <v>75</v>
      </c>
      <c r="AY102" s="12" t="s">
        <v>139</v>
      </c>
      <c r="BE102" s="163">
        <f>IF(O102="základní",K102,0)</f>
        <v>0</v>
      </c>
      <c r="BF102" s="163">
        <f>IF(O102="snížená",K102,0)</f>
        <v>0</v>
      </c>
      <c r="BG102" s="163">
        <f>IF(O102="zákl. přenesená",K102,0)</f>
        <v>0</v>
      </c>
      <c r="BH102" s="163">
        <f>IF(O102="sníž. přenesená",K102,0)</f>
        <v>0</v>
      </c>
      <c r="BI102" s="163">
        <f>IF(O102="nulová",K102,0)</f>
        <v>0</v>
      </c>
      <c r="BJ102" s="12" t="s">
        <v>83</v>
      </c>
      <c r="BK102" s="163">
        <f>ROUND(P102*H102,2)</f>
        <v>0</v>
      </c>
      <c r="BL102" s="12" t="s">
        <v>268</v>
      </c>
      <c r="BM102" s="12" t="s">
        <v>300</v>
      </c>
    </row>
    <row r="103" spans="2:65" s="1" customFormat="1" ht="11.25">
      <c r="B103" s="28"/>
      <c r="C103" s="29"/>
      <c r="D103" s="164" t="s">
        <v>142</v>
      </c>
      <c r="E103" s="29"/>
      <c r="F103" s="165" t="s">
        <v>299</v>
      </c>
      <c r="G103" s="29"/>
      <c r="H103" s="29"/>
      <c r="I103" s="97"/>
      <c r="J103" s="97"/>
      <c r="K103" s="29"/>
      <c r="L103" s="29"/>
      <c r="M103" s="32"/>
      <c r="N103" s="166"/>
      <c r="O103" s="53"/>
      <c r="P103" s="53"/>
      <c r="Q103" s="53"/>
      <c r="R103" s="53"/>
      <c r="S103" s="53"/>
      <c r="T103" s="53"/>
      <c r="U103" s="53"/>
      <c r="V103" s="53"/>
      <c r="W103" s="53"/>
      <c r="X103" s="54"/>
      <c r="AT103" s="12" t="s">
        <v>142</v>
      </c>
      <c r="AU103" s="12" t="s">
        <v>75</v>
      </c>
    </row>
    <row r="104" spans="2:65" s="1" customFormat="1" ht="22.5" customHeight="1">
      <c r="B104" s="28"/>
      <c r="C104" s="182" t="s">
        <v>176</v>
      </c>
      <c r="D104" s="182" t="s">
        <v>210</v>
      </c>
      <c r="E104" s="183" t="s">
        <v>301</v>
      </c>
      <c r="F104" s="184" t="s">
        <v>302</v>
      </c>
      <c r="G104" s="185" t="s">
        <v>137</v>
      </c>
      <c r="H104" s="186">
        <v>1</v>
      </c>
      <c r="I104" s="187"/>
      <c r="J104" s="187"/>
      <c r="K104" s="188">
        <f>ROUND(P104*H104,2)</f>
        <v>0</v>
      </c>
      <c r="L104" s="184" t="s">
        <v>266</v>
      </c>
      <c r="M104" s="32"/>
      <c r="N104" s="189" t="s">
        <v>1</v>
      </c>
      <c r="O104" s="159" t="s">
        <v>44</v>
      </c>
      <c r="P104" s="160">
        <f>I104+J104</f>
        <v>0</v>
      </c>
      <c r="Q104" s="160">
        <f>ROUND(I104*H104,2)</f>
        <v>0</v>
      </c>
      <c r="R104" s="160">
        <f>ROUND(J104*H104,2)</f>
        <v>0</v>
      </c>
      <c r="S104" s="53"/>
      <c r="T104" s="161">
        <f>S104*H104</f>
        <v>0</v>
      </c>
      <c r="U104" s="161">
        <v>0</v>
      </c>
      <c r="V104" s="161">
        <f>U104*H104</f>
        <v>0</v>
      </c>
      <c r="W104" s="161">
        <v>0</v>
      </c>
      <c r="X104" s="162">
        <f>W104*H104</f>
        <v>0</v>
      </c>
      <c r="AR104" s="12" t="s">
        <v>213</v>
      </c>
      <c r="AT104" s="12" t="s">
        <v>210</v>
      </c>
      <c r="AU104" s="12" t="s">
        <v>75</v>
      </c>
      <c r="AY104" s="12" t="s">
        <v>139</v>
      </c>
      <c r="BE104" s="163">
        <f>IF(O104="základní",K104,0)</f>
        <v>0</v>
      </c>
      <c r="BF104" s="163">
        <f>IF(O104="snížená",K104,0)</f>
        <v>0</v>
      </c>
      <c r="BG104" s="163">
        <f>IF(O104="zákl. přenesená",K104,0)</f>
        <v>0</v>
      </c>
      <c r="BH104" s="163">
        <f>IF(O104="sníž. přenesená",K104,0)</f>
        <v>0</v>
      </c>
      <c r="BI104" s="163">
        <f>IF(O104="nulová",K104,0)</f>
        <v>0</v>
      </c>
      <c r="BJ104" s="12" t="s">
        <v>83</v>
      </c>
      <c r="BK104" s="163">
        <f>ROUND(P104*H104,2)</f>
        <v>0</v>
      </c>
      <c r="BL104" s="12" t="s">
        <v>213</v>
      </c>
      <c r="BM104" s="12" t="s">
        <v>303</v>
      </c>
    </row>
    <row r="105" spans="2:65" s="1" customFormat="1" ht="11.25">
      <c r="B105" s="28"/>
      <c r="C105" s="29"/>
      <c r="D105" s="164" t="s">
        <v>142</v>
      </c>
      <c r="E105" s="29"/>
      <c r="F105" s="165" t="s">
        <v>302</v>
      </c>
      <c r="G105" s="29"/>
      <c r="H105" s="29"/>
      <c r="I105" s="97"/>
      <c r="J105" s="97"/>
      <c r="K105" s="29"/>
      <c r="L105" s="29"/>
      <c r="M105" s="32"/>
      <c r="N105" s="166"/>
      <c r="O105" s="53"/>
      <c r="P105" s="53"/>
      <c r="Q105" s="53"/>
      <c r="R105" s="53"/>
      <c r="S105" s="53"/>
      <c r="T105" s="53"/>
      <c r="U105" s="53"/>
      <c r="V105" s="53"/>
      <c r="W105" s="53"/>
      <c r="X105" s="54"/>
      <c r="AT105" s="12" t="s">
        <v>142</v>
      </c>
      <c r="AU105" s="12" t="s">
        <v>75</v>
      </c>
    </row>
    <row r="106" spans="2:65" s="9" customFormat="1" ht="25.9" customHeight="1">
      <c r="B106" s="167"/>
      <c r="C106" s="168"/>
      <c r="D106" s="169" t="s">
        <v>74</v>
      </c>
      <c r="E106" s="170" t="s">
        <v>207</v>
      </c>
      <c r="F106" s="170" t="s">
        <v>208</v>
      </c>
      <c r="G106" s="168"/>
      <c r="H106" s="168"/>
      <c r="I106" s="171"/>
      <c r="J106" s="171"/>
      <c r="K106" s="172">
        <f>BK106</f>
        <v>0</v>
      </c>
      <c r="L106" s="168"/>
      <c r="M106" s="173"/>
      <c r="N106" s="174"/>
      <c r="O106" s="175"/>
      <c r="P106" s="175"/>
      <c r="Q106" s="176">
        <f>SUM(Q107:Q132)</f>
        <v>0</v>
      </c>
      <c r="R106" s="176">
        <f>SUM(R107:R132)</f>
        <v>0</v>
      </c>
      <c r="S106" s="175"/>
      <c r="T106" s="177">
        <f>SUM(T107:T132)</f>
        <v>0</v>
      </c>
      <c r="U106" s="175"/>
      <c r="V106" s="177">
        <f>SUM(V107:V132)</f>
        <v>0</v>
      </c>
      <c r="W106" s="175"/>
      <c r="X106" s="178">
        <f>SUM(X107:X132)</f>
        <v>0</v>
      </c>
      <c r="AR106" s="179" t="s">
        <v>140</v>
      </c>
      <c r="AT106" s="180" t="s">
        <v>74</v>
      </c>
      <c r="AU106" s="180" t="s">
        <v>75</v>
      </c>
      <c r="AY106" s="179" t="s">
        <v>139</v>
      </c>
      <c r="BK106" s="181">
        <f>SUM(BK107:BK132)</f>
        <v>0</v>
      </c>
    </row>
    <row r="107" spans="2:65" s="1" customFormat="1" ht="22.5" customHeight="1">
      <c r="B107" s="28"/>
      <c r="C107" s="149" t="s">
        <v>180</v>
      </c>
      <c r="D107" s="149" t="s">
        <v>134</v>
      </c>
      <c r="E107" s="150" t="s">
        <v>304</v>
      </c>
      <c r="F107" s="151" t="s">
        <v>305</v>
      </c>
      <c r="G107" s="152" t="s">
        <v>137</v>
      </c>
      <c r="H107" s="153">
        <v>7</v>
      </c>
      <c r="I107" s="154"/>
      <c r="J107" s="155"/>
      <c r="K107" s="156">
        <f>ROUND(P107*H107,2)</f>
        <v>0</v>
      </c>
      <c r="L107" s="151" t="s">
        <v>266</v>
      </c>
      <c r="M107" s="157"/>
      <c r="N107" s="158" t="s">
        <v>1</v>
      </c>
      <c r="O107" s="159" t="s">
        <v>44</v>
      </c>
      <c r="P107" s="160">
        <f>I107+J107</f>
        <v>0</v>
      </c>
      <c r="Q107" s="160">
        <f>ROUND(I107*H107,2)</f>
        <v>0</v>
      </c>
      <c r="R107" s="160">
        <f>ROUND(J107*H107,2)</f>
        <v>0</v>
      </c>
      <c r="S107" s="53"/>
      <c r="T107" s="161">
        <f>S107*H107</f>
        <v>0</v>
      </c>
      <c r="U107" s="161">
        <v>0</v>
      </c>
      <c r="V107" s="161">
        <f>U107*H107</f>
        <v>0</v>
      </c>
      <c r="W107" s="161">
        <v>0</v>
      </c>
      <c r="X107" s="162">
        <f>W107*H107</f>
        <v>0</v>
      </c>
      <c r="AR107" s="12" t="s">
        <v>213</v>
      </c>
      <c r="AT107" s="12" t="s">
        <v>134</v>
      </c>
      <c r="AU107" s="12" t="s">
        <v>83</v>
      </c>
      <c r="AY107" s="12" t="s">
        <v>139</v>
      </c>
      <c r="BE107" s="163">
        <f>IF(O107="základní",K107,0)</f>
        <v>0</v>
      </c>
      <c r="BF107" s="163">
        <f>IF(O107="snížená",K107,0)</f>
        <v>0</v>
      </c>
      <c r="BG107" s="163">
        <f>IF(O107="zákl. přenesená",K107,0)</f>
        <v>0</v>
      </c>
      <c r="BH107" s="163">
        <f>IF(O107="sníž. přenesená",K107,0)</f>
        <v>0</v>
      </c>
      <c r="BI107" s="163">
        <f>IF(O107="nulová",K107,0)</f>
        <v>0</v>
      </c>
      <c r="BJ107" s="12" t="s">
        <v>83</v>
      </c>
      <c r="BK107" s="163">
        <f>ROUND(P107*H107,2)</f>
        <v>0</v>
      </c>
      <c r="BL107" s="12" t="s">
        <v>213</v>
      </c>
      <c r="BM107" s="12" t="s">
        <v>306</v>
      </c>
    </row>
    <row r="108" spans="2:65" s="1" customFormat="1" ht="11.25">
      <c r="B108" s="28"/>
      <c r="C108" s="29"/>
      <c r="D108" s="164" t="s">
        <v>142</v>
      </c>
      <c r="E108" s="29"/>
      <c r="F108" s="165" t="s">
        <v>305</v>
      </c>
      <c r="G108" s="29"/>
      <c r="H108" s="29"/>
      <c r="I108" s="97"/>
      <c r="J108" s="97"/>
      <c r="K108" s="29"/>
      <c r="L108" s="29"/>
      <c r="M108" s="32"/>
      <c r="N108" s="166"/>
      <c r="O108" s="53"/>
      <c r="P108" s="53"/>
      <c r="Q108" s="53"/>
      <c r="R108" s="53"/>
      <c r="S108" s="53"/>
      <c r="T108" s="53"/>
      <c r="U108" s="53"/>
      <c r="V108" s="53"/>
      <c r="W108" s="53"/>
      <c r="X108" s="54"/>
      <c r="AT108" s="12" t="s">
        <v>142</v>
      </c>
      <c r="AU108" s="12" t="s">
        <v>83</v>
      </c>
    </row>
    <row r="109" spans="2:65" s="1" customFormat="1" ht="22.5" customHeight="1">
      <c r="B109" s="28"/>
      <c r="C109" s="182" t="s">
        <v>184</v>
      </c>
      <c r="D109" s="182" t="s">
        <v>210</v>
      </c>
      <c r="E109" s="183" t="s">
        <v>307</v>
      </c>
      <c r="F109" s="184" t="s">
        <v>308</v>
      </c>
      <c r="G109" s="185" t="s">
        <v>292</v>
      </c>
      <c r="H109" s="186">
        <v>21</v>
      </c>
      <c r="I109" s="187"/>
      <c r="J109" s="187"/>
      <c r="K109" s="188">
        <f>ROUND(P109*H109,2)</f>
        <v>0</v>
      </c>
      <c r="L109" s="184" t="s">
        <v>266</v>
      </c>
      <c r="M109" s="32"/>
      <c r="N109" s="189" t="s">
        <v>1</v>
      </c>
      <c r="O109" s="159" t="s">
        <v>44</v>
      </c>
      <c r="P109" s="160">
        <f>I109+J109</f>
        <v>0</v>
      </c>
      <c r="Q109" s="160">
        <f>ROUND(I109*H109,2)</f>
        <v>0</v>
      </c>
      <c r="R109" s="160">
        <f>ROUND(J109*H109,2)</f>
        <v>0</v>
      </c>
      <c r="S109" s="53"/>
      <c r="T109" s="161">
        <f>S109*H109</f>
        <v>0</v>
      </c>
      <c r="U109" s="161">
        <v>0</v>
      </c>
      <c r="V109" s="161">
        <f>U109*H109</f>
        <v>0</v>
      </c>
      <c r="W109" s="161">
        <v>0</v>
      </c>
      <c r="X109" s="162">
        <f>W109*H109</f>
        <v>0</v>
      </c>
      <c r="AR109" s="12" t="s">
        <v>213</v>
      </c>
      <c r="AT109" s="12" t="s">
        <v>210</v>
      </c>
      <c r="AU109" s="12" t="s">
        <v>83</v>
      </c>
      <c r="AY109" s="12" t="s">
        <v>139</v>
      </c>
      <c r="BE109" s="163">
        <f>IF(O109="základní",K109,0)</f>
        <v>0</v>
      </c>
      <c r="BF109" s="163">
        <f>IF(O109="snížená",K109,0)</f>
        <v>0</v>
      </c>
      <c r="BG109" s="163">
        <f>IF(O109="zákl. přenesená",K109,0)</f>
        <v>0</v>
      </c>
      <c r="BH109" s="163">
        <f>IF(O109="sníž. přenesená",K109,0)</f>
        <v>0</v>
      </c>
      <c r="BI109" s="163">
        <f>IF(O109="nulová",K109,0)</f>
        <v>0</v>
      </c>
      <c r="BJ109" s="12" t="s">
        <v>83</v>
      </c>
      <c r="BK109" s="163">
        <f>ROUND(P109*H109,2)</f>
        <v>0</v>
      </c>
      <c r="BL109" s="12" t="s">
        <v>213</v>
      </c>
      <c r="BM109" s="12" t="s">
        <v>309</v>
      </c>
    </row>
    <row r="110" spans="2:65" s="1" customFormat="1" ht="19.5">
      <c r="B110" s="28"/>
      <c r="C110" s="29"/>
      <c r="D110" s="164" t="s">
        <v>142</v>
      </c>
      <c r="E110" s="29"/>
      <c r="F110" s="165" t="s">
        <v>310</v>
      </c>
      <c r="G110" s="29"/>
      <c r="H110" s="29"/>
      <c r="I110" s="97"/>
      <c r="J110" s="97"/>
      <c r="K110" s="29"/>
      <c r="L110" s="29"/>
      <c r="M110" s="32"/>
      <c r="N110" s="166"/>
      <c r="O110" s="53"/>
      <c r="P110" s="53"/>
      <c r="Q110" s="53"/>
      <c r="R110" s="53"/>
      <c r="S110" s="53"/>
      <c r="T110" s="53"/>
      <c r="U110" s="53"/>
      <c r="V110" s="53"/>
      <c r="W110" s="53"/>
      <c r="X110" s="54"/>
      <c r="AT110" s="12" t="s">
        <v>142</v>
      </c>
      <c r="AU110" s="12" t="s">
        <v>83</v>
      </c>
    </row>
    <row r="111" spans="2:65" s="1" customFormat="1" ht="22.5" customHeight="1">
      <c r="B111" s="28"/>
      <c r="C111" s="149" t="s">
        <v>188</v>
      </c>
      <c r="D111" s="149" t="s">
        <v>134</v>
      </c>
      <c r="E111" s="150" t="s">
        <v>311</v>
      </c>
      <c r="F111" s="151" t="s">
        <v>312</v>
      </c>
      <c r="G111" s="152" t="s">
        <v>137</v>
      </c>
      <c r="H111" s="153">
        <v>4</v>
      </c>
      <c r="I111" s="154"/>
      <c r="J111" s="155"/>
      <c r="K111" s="156">
        <f>ROUND(P111*H111,2)</f>
        <v>0</v>
      </c>
      <c r="L111" s="151" t="s">
        <v>266</v>
      </c>
      <c r="M111" s="157"/>
      <c r="N111" s="158" t="s">
        <v>1</v>
      </c>
      <c r="O111" s="159" t="s">
        <v>44</v>
      </c>
      <c r="P111" s="160">
        <f>I111+J111</f>
        <v>0</v>
      </c>
      <c r="Q111" s="160">
        <f>ROUND(I111*H111,2)</f>
        <v>0</v>
      </c>
      <c r="R111" s="160">
        <f>ROUND(J111*H111,2)</f>
        <v>0</v>
      </c>
      <c r="S111" s="53"/>
      <c r="T111" s="161">
        <f>S111*H111</f>
        <v>0</v>
      </c>
      <c r="U111" s="161">
        <v>0</v>
      </c>
      <c r="V111" s="161">
        <f>U111*H111</f>
        <v>0</v>
      </c>
      <c r="W111" s="161">
        <v>0</v>
      </c>
      <c r="X111" s="162">
        <f>W111*H111</f>
        <v>0</v>
      </c>
      <c r="AR111" s="12" t="s">
        <v>213</v>
      </c>
      <c r="AT111" s="12" t="s">
        <v>134</v>
      </c>
      <c r="AU111" s="12" t="s">
        <v>83</v>
      </c>
      <c r="AY111" s="12" t="s">
        <v>139</v>
      </c>
      <c r="BE111" s="163">
        <f>IF(O111="základní",K111,0)</f>
        <v>0</v>
      </c>
      <c r="BF111" s="163">
        <f>IF(O111="snížená",K111,0)</f>
        <v>0</v>
      </c>
      <c r="BG111" s="163">
        <f>IF(O111="zákl. přenesená",K111,0)</f>
        <v>0</v>
      </c>
      <c r="BH111" s="163">
        <f>IF(O111="sníž. přenesená",K111,0)</f>
        <v>0</v>
      </c>
      <c r="BI111" s="163">
        <f>IF(O111="nulová",K111,0)</f>
        <v>0</v>
      </c>
      <c r="BJ111" s="12" t="s">
        <v>83</v>
      </c>
      <c r="BK111" s="163">
        <f>ROUND(P111*H111,2)</f>
        <v>0</v>
      </c>
      <c r="BL111" s="12" t="s">
        <v>213</v>
      </c>
      <c r="BM111" s="12" t="s">
        <v>313</v>
      </c>
    </row>
    <row r="112" spans="2:65" s="1" customFormat="1" ht="11.25">
      <c r="B112" s="28"/>
      <c r="C112" s="29"/>
      <c r="D112" s="164" t="s">
        <v>142</v>
      </c>
      <c r="E112" s="29"/>
      <c r="F112" s="165" t="s">
        <v>312</v>
      </c>
      <c r="G112" s="29"/>
      <c r="H112" s="29"/>
      <c r="I112" s="97"/>
      <c r="J112" s="97"/>
      <c r="K112" s="29"/>
      <c r="L112" s="29"/>
      <c r="M112" s="32"/>
      <c r="N112" s="166"/>
      <c r="O112" s="53"/>
      <c r="P112" s="53"/>
      <c r="Q112" s="53"/>
      <c r="R112" s="53"/>
      <c r="S112" s="53"/>
      <c r="T112" s="53"/>
      <c r="U112" s="53"/>
      <c r="V112" s="53"/>
      <c r="W112" s="53"/>
      <c r="X112" s="54"/>
      <c r="AT112" s="12" t="s">
        <v>142</v>
      </c>
      <c r="AU112" s="12" t="s">
        <v>83</v>
      </c>
    </row>
    <row r="113" spans="2:65" s="1" customFormat="1" ht="22.5" customHeight="1">
      <c r="B113" s="28"/>
      <c r="C113" s="182" t="s">
        <v>192</v>
      </c>
      <c r="D113" s="182" t="s">
        <v>210</v>
      </c>
      <c r="E113" s="183" t="s">
        <v>314</v>
      </c>
      <c r="F113" s="184" t="s">
        <v>315</v>
      </c>
      <c r="G113" s="185" t="s">
        <v>292</v>
      </c>
      <c r="H113" s="186">
        <v>12</v>
      </c>
      <c r="I113" s="187"/>
      <c r="J113" s="187"/>
      <c r="K113" s="188">
        <f>ROUND(P113*H113,2)</f>
        <v>0</v>
      </c>
      <c r="L113" s="184" t="s">
        <v>266</v>
      </c>
      <c r="M113" s="32"/>
      <c r="N113" s="189" t="s">
        <v>1</v>
      </c>
      <c r="O113" s="159" t="s">
        <v>44</v>
      </c>
      <c r="P113" s="160">
        <f>I113+J113</f>
        <v>0</v>
      </c>
      <c r="Q113" s="160">
        <f>ROUND(I113*H113,2)</f>
        <v>0</v>
      </c>
      <c r="R113" s="160">
        <f>ROUND(J113*H113,2)</f>
        <v>0</v>
      </c>
      <c r="S113" s="53"/>
      <c r="T113" s="161">
        <f>S113*H113</f>
        <v>0</v>
      </c>
      <c r="U113" s="161">
        <v>0</v>
      </c>
      <c r="V113" s="161">
        <f>U113*H113</f>
        <v>0</v>
      </c>
      <c r="W113" s="161">
        <v>0</v>
      </c>
      <c r="X113" s="162">
        <f>W113*H113</f>
        <v>0</v>
      </c>
      <c r="AR113" s="12" t="s">
        <v>213</v>
      </c>
      <c r="AT113" s="12" t="s">
        <v>210</v>
      </c>
      <c r="AU113" s="12" t="s">
        <v>83</v>
      </c>
      <c r="AY113" s="12" t="s">
        <v>139</v>
      </c>
      <c r="BE113" s="163">
        <f>IF(O113="základní",K113,0)</f>
        <v>0</v>
      </c>
      <c r="BF113" s="163">
        <f>IF(O113="snížená",K113,0)</f>
        <v>0</v>
      </c>
      <c r="BG113" s="163">
        <f>IF(O113="zákl. přenesená",K113,0)</f>
        <v>0</v>
      </c>
      <c r="BH113" s="163">
        <f>IF(O113="sníž. přenesená",K113,0)</f>
        <v>0</v>
      </c>
      <c r="BI113" s="163">
        <f>IF(O113="nulová",K113,0)</f>
        <v>0</v>
      </c>
      <c r="BJ113" s="12" t="s">
        <v>83</v>
      </c>
      <c r="BK113" s="163">
        <f>ROUND(P113*H113,2)</f>
        <v>0</v>
      </c>
      <c r="BL113" s="12" t="s">
        <v>213</v>
      </c>
      <c r="BM113" s="12" t="s">
        <v>316</v>
      </c>
    </row>
    <row r="114" spans="2:65" s="1" customFormat="1" ht="19.5">
      <c r="B114" s="28"/>
      <c r="C114" s="29"/>
      <c r="D114" s="164" t="s">
        <v>142</v>
      </c>
      <c r="E114" s="29"/>
      <c r="F114" s="165" t="s">
        <v>317</v>
      </c>
      <c r="G114" s="29"/>
      <c r="H114" s="29"/>
      <c r="I114" s="97"/>
      <c r="J114" s="97"/>
      <c r="K114" s="29"/>
      <c r="L114" s="29"/>
      <c r="M114" s="32"/>
      <c r="N114" s="166"/>
      <c r="O114" s="53"/>
      <c r="P114" s="53"/>
      <c r="Q114" s="53"/>
      <c r="R114" s="53"/>
      <c r="S114" s="53"/>
      <c r="T114" s="53"/>
      <c r="U114" s="53"/>
      <c r="V114" s="53"/>
      <c r="W114" s="53"/>
      <c r="X114" s="54"/>
      <c r="AT114" s="12" t="s">
        <v>142</v>
      </c>
      <c r="AU114" s="12" t="s">
        <v>83</v>
      </c>
    </row>
    <row r="115" spans="2:65" s="1" customFormat="1" ht="22.5" customHeight="1">
      <c r="B115" s="28"/>
      <c r="C115" s="149" t="s">
        <v>9</v>
      </c>
      <c r="D115" s="149" t="s">
        <v>134</v>
      </c>
      <c r="E115" s="150" t="s">
        <v>318</v>
      </c>
      <c r="F115" s="151" t="s">
        <v>319</v>
      </c>
      <c r="G115" s="152" t="s">
        <v>292</v>
      </c>
      <c r="H115" s="153">
        <v>200</v>
      </c>
      <c r="I115" s="154"/>
      <c r="J115" s="155"/>
      <c r="K115" s="156">
        <f>ROUND(P115*H115,2)</f>
        <v>0</v>
      </c>
      <c r="L115" s="151" t="s">
        <v>266</v>
      </c>
      <c r="M115" s="157"/>
      <c r="N115" s="158" t="s">
        <v>1</v>
      </c>
      <c r="O115" s="159" t="s">
        <v>44</v>
      </c>
      <c r="P115" s="160">
        <f>I115+J115</f>
        <v>0</v>
      </c>
      <c r="Q115" s="160">
        <f>ROUND(I115*H115,2)</f>
        <v>0</v>
      </c>
      <c r="R115" s="160">
        <f>ROUND(J115*H115,2)</f>
        <v>0</v>
      </c>
      <c r="S115" s="53"/>
      <c r="T115" s="161">
        <f>S115*H115</f>
        <v>0</v>
      </c>
      <c r="U115" s="161">
        <v>0</v>
      </c>
      <c r="V115" s="161">
        <f>U115*H115</f>
        <v>0</v>
      </c>
      <c r="W115" s="161">
        <v>0</v>
      </c>
      <c r="X115" s="162">
        <f>W115*H115</f>
        <v>0</v>
      </c>
      <c r="AR115" s="12" t="s">
        <v>267</v>
      </c>
      <c r="AT115" s="12" t="s">
        <v>134</v>
      </c>
      <c r="AU115" s="12" t="s">
        <v>83</v>
      </c>
      <c r="AY115" s="12" t="s">
        <v>139</v>
      </c>
      <c r="BE115" s="163">
        <f>IF(O115="základní",K115,0)</f>
        <v>0</v>
      </c>
      <c r="BF115" s="163">
        <f>IF(O115="snížená",K115,0)</f>
        <v>0</v>
      </c>
      <c r="BG115" s="163">
        <f>IF(O115="zákl. přenesená",K115,0)</f>
        <v>0</v>
      </c>
      <c r="BH115" s="163">
        <f>IF(O115="sníž. přenesená",K115,0)</f>
        <v>0</v>
      </c>
      <c r="BI115" s="163">
        <f>IF(O115="nulová",K115,0)</f>
        <v>0</v>
      </c>
      <c r="BJ115" s="12" t="s">
        <v>83</v>
      </c>
      <c r="BK115" s="163">
        <f>ROUND(P115*H115,2)</f>
        <v>0</v>
      </c>
      <c r="BL115" s="12" t="s">
        <v>268</v>
      </c>
      <c r="BM115" s="12" t="s">
        <v>320</v>
      </c>
    </row>
    <row r="116" spans="2:65" s="1" customFormat="1" ht="11.25">
      <c r="B116" s="28"/>
      <c r="C116" s="29"/>
      <c r="D116" s="164" t="s">
        <v>142</v>
      </c>
      <c r="E116" s="29"/>
      <c r="F116" s="165" t="s">
        <v>319</v>
      </c>
      <c r="G116" s="29"/>
      <c r="H116" s="29"/>
      <c r="I116" s="97"/>
      <c r="J116" s="97"/>
      <c r="K116" s="29"/>
      <c r="L116" s="29"/>
      <c r="M116" s="32"/>
      <c r="N116" s="166"/>
      <c r="O116" s="53"/>
      <c r="P116" s="53"/>
      <c r="Q116" s="53"/>
      <c r="R116" s="53"/>
      <c r="S116" s="53"/>
      <c r="T116" s="53"/>
      <c r="U116" s="53"/>
      <c r="V116" s="53"/>
      <c r="W116" s="53"/>
      <c r="X116" s="54"/>
      <c r="AT116" s="12" t="s">
        <v>142</v>
      </c>
      <c r="AU116" s="12" t="s">
        <v>83</v>
      </c>
    </row>
    <row r="117" spans="2:65" s="1" customFormat="1" ht="22.5" customHeight="1">
      <c r="B117" s="28"/>
      <c r="C117" s="182" t="s">
        <v>199</v>
      </c>
      <c r="D117" s="182" t="s">
        <v>210</v>
      </c>
      <c r="E117" s="183" t="s">
        <v>321</v>
      </c>
      <c r="F117" s="184" t="s">
        <v>322</v>
      </c>
      <c r="G117" s="185" t="s">
        <v>292</v>
      </c>
      <c r="H117" s="186">
        <v>200</v>
      </c>
      <c r="I117" s="187"/>
      <c r="J117" s="187"/>
      <c r="K117" s="188">
        <f>ROUND(P117*H117,2)</f>
        <v>0</v>
      </c>
      <c r="L117" s="184" t="s">
        <v>266</v>
      </c>
      <c r="M117" s="32"/>
      <c r="N117" s="189" t="s">
        <v>1</v>
      </c>
      <c r="O117" s="159" t="s">
        <v>44</v>
      </c>
      <c r="P117" s="160">
        <f>I117+J117</f>
        <v>0</v>
      </c>
      <c r="Q117" s="160">
        <f>ROUND(I117*H117,2)</f>
        <v>0</v>
      </c>
      <c r="R117" s="160">
        <f>ROUND(J117*H117,2)</f>
        <v>0</v>
      </c>
      <c r="S117" s="53"/>
      <c r="T117" s="161">
        <f>S117*H117</f>
        <v>0</v>
      </c>
      <c r="U117" s="161">
        <v>0</v>
      </c>
      <c r="V117" s="161">
        <f>U117*H117</f>
        <v>0</v>
      </c>
      <c r="W117" s="161">
        <v>0</v>
      </c>
      <c r="X117" s="162">
        <f>W117*H117</f>
        <v>0</v>
      </c>
      <c r="AR117" s="12" t="s">
        <v>213</v>
      </c>
      <c r="AT117" s="12" t="s">
        <v>210</v>
      </c>
      <c r="AU117" s="12" t="s">
        <v>83</v>
      </c>
      <c r="AY117" s="12" t="s">
        <v>139</v>
      </c>
      <c r="BE117" s="163">
        <f>IF(O117="základní",K117,0)</f>
        <v>0</v>
      </c>
      <c r="BF117" s="163">
        <f>IF(O117="snížená",K117,0)</f>
        <v>0</v>
      </c>
      <c r="BG117" s="163">
        <f>IF(O117="zákl. přenesená",K117,0)</f>
        <v>0</v>
      </c>
      <c r="BH117" s="163">
        <f>IF(O117="sníž. přenesená",K117,0)</f>
        <v>0</v>
      </c>
      <c r="BI117" s="163">
        <f>IF(O117="nulová",K117,0)</f>
        <v>0</v>
      </c>
      <c r="BJ117" s="12" t="s">
        <v>83</v>
      </c>
      <c r="BK117" s="163">
        <f>ROUND(P117*H117,2)</f>
        <v>0</v>
      </c>
      <c r="BL117" s="12" t="s">
        <v>213</v>
      </c>
      <c r="BM117" s="12" t="s">
        <v>323</v>
      </c>
    </row>
    <row r="118" spans="2:65" s="1" customFormat="1" ht="19.5">
      <c r="B118" s="28"/>
      <c r="C118" s="29"/>
      <c r="D118" s="164" t="s">
        <v>142</v>
      </c>
      <c r="E118" s="29"/>
      <c r="F118" s="165" t="s">
        <v>324</v>
      </c>
      <c r="G118" s="29"/>
      <c r="H118" s="29"/>
      <c r="I118" s="97"/>
      <c r="J118" s="97"/>
      <c r="K118" s="29"/>
      <c r="L118" s="29"/>
      <c r="M118" s="32"/>
      <c r="N118" s="166"/>
      <c r="O118" s="53"/>
      <c r="P118" s="53"/>
      <c r="Q118" s="53"/>
      <c r="R118" s="53"/>
      <c r="S118" s="53"/>
      <c r="T118" s="53"/>
      <c r="U118" s="53"/>
      <c r="V118" s="53"/>
      <c r="W118" s="53"/>
      <c r="X118" s="54"/>
      <c r="AT118" s="12" t="s">
        <v>142</v>
      </c>
      <c r="AU118" s="12" t="s">
        <v>83</v>
      </c>
    </row>
    <row r="119" spans="2:65" s="1" customFormat="1" ht="22.5" customHeight="1">
      <c r="B119" s="28"/>
      <c r="C119" s="149" t="s">
        <v>203</v>
      </c>
      <c r="D119" s="149" t="s">
        <v>134</v>
      </c>
      <c r="E119" s="150" t="s">
        <v>325</v>
      </c>
      <c r="F119" s="151" t="s">
        <v>326</v>
      </c>
      <c r="G119" s="152" t="s">
        <v>292</v>
      </c>
      <c r="H119" s="153">
        <v>2</v>
      </c>
      <c r="I119" s="154"/>
      <c r="J119" s="155"/>
      <c r="K119" s="156">
        <f>ROUND(P119*H119,2)</f>
        <v>0</v>
      </c>
      <c r="L119" s="151" t="s">
        <v>266</v>
      </c>
      <c r="M119" s="157"/>
      <c r="N119" s="158" t="s">
        <v>1</v>
      </c>
      <c r="O119" s="159" t="s">
        <v>44</v>
      </c>
      <c r="P119" s="160">
        <f>I119+J119</f>
        <v>0</v>
      </c>
      <c r="Q119" s="160">
        <f>ROUND(I119*H119,2)</f>
        <v>0</v>
      </c>
      <c r="R119" s="160">
        <f>ROUND(J119*H119,2)</f>
        <v>0</v>
      </c>
      <c r="S119" s="53"/>
      <c r="T119" s="161">
        <f>S119*H119</f>
        <v>0</v>
      </c>
      <c r="U119" s="161">
        <v>0</v>
      </c>
      <c r="V119" s="161">
        <f>U119*H119</f>
        <v>0</v>
      </c>
      <c r="W119" s="161">
        <v>0</v>
      </c>
      <c r="X119" s="162">
        <f>W119*H119</f>
        <v>0</v>
      </c>
      <c r="AR119" s="12" t="s">
        <v>267</v>
      </c>
      <c r="AT119" s="12" t="s">
        <v>134</v>
      </c>
      <c r="AU119" s="12" t="s">
        <v>83</v>
      </c>
      <c r="AY119" s="12" t="s">
        <v>139</v>
      </c>
      <c r="BE119" s="163">
        <f>IF(O119="základní",K119,0)</f>
        <v>0</v>
      </c>
      <c r="BF119" s="163">
        <f>IF(O119="snížená",K119,0)</f>
        <v>0</v>
      </c>
      <c r="BG119" s="163">
        <f>IF(O119="zákl. přenesená",K119,0)</f>
        <v>0</v>
      </c>
      <c r="BH119" s="163">
        <f>IF(O119="sníž. přenesená",K119,0)</f>
        <v>0</v>
      </c>
      <c r="BI119" s="163">
        <f>IF(O119="nulová",K119,0)</f>
        <v>0</v>
      </c>
      <c r="BJ119" s="12" t="s">
        <v>83</v>
      </c>
      <c r="BK119" s="163">
        <f>ROUND(P119*H119,2)</f>
        <v>0</v>
      </c>
      <c r="BL119" s="12" t="s">
        <v>268</v>
      </c>
      <c r="BM119" s="12" t="s">
        <v>327</v>
      </c>
    </row>
    <row r="120" spans="2:65" s="1" customFormat="1" ht="11.25">
      <c r="B120" s="28"/>
      <c r="C120" s="29"/>
      <c r="D120" s="164" t="s">
        <v>142</v>
      </c>
      <c r="E120" s="29"/>
      <c r="F120" s="165" t="s">
        <v>326</v>
      </c>
      <c r="G120" s="29"/>
      <c r="H120" s="29"/>
      <c r="I120" s="97"/>
      <c r="J120" s="97"/>
      <c r="K120" s="29"/>
      <c r="L120" s="29"/>
      <c r="M120" s="32"/>
      <c r="N120" s="166"/>
      <c r="O120" s="53"/>
      <c r="P120" s="53"/>
      <c r="Q120" s="53"/>
      <c r="R120" s="53"/>
      <c r="S120" s="53"/>
      <c r="T120" s="53"/>
      <c r="U120" s="53"/>
      <c r="V120" s="53"/>
      <c r="W120" s="53"/>
      <c r="X120" s="54"/>
      <c r="AT120" s="12" t="s">
        <v>142</v>
      </c>
      <c r="AU120" s="12" t="s">
        <v>83</v>
      </c>
    </row>
    <row r="121" spans="2:65" s="1" customFormat="1" ht="16.5" customHeight="1">
      <c r="B121" s="28"/>
      <c r="C121" s="182" t="s">
        <v>209</v>
      </c>
      <c r="D121" s="182" t="s">
        <v>210</v>
      </c>
      <c r="E121" s="183" t="s">
        <v>328</v>
      </c>
      <c r="F121" s="184" t="s">
        <v>329</v>
      </c>
      <c r="G121" s="185" t="s">
        <v>137</v>
      </c>
      <c r="H121" s="186">
        <v>2</v>
      </c>
      <c r="I121" s="187"/>
      <c r="J121" s="187"/>
      <c r="K121" s="188">
        <f>ROUND(P121*H121,2)</f>
        <v>0</v>
      </c>
      <c r="L121" s="184" t="s">
        <v>1</v>
      </c>
      <c r="M121" s="32"/>
      <c r="N121" s="189" t="s">
        <v>1</v>
      </c>
      <c r="O121" s="159" t="s">
        <v>44</v>
      </c>
      <c r="P121" s="160">
        <f>I121+J121</f>
        <v>0</v>
      </c>
      <c r="Q121" s="160">
        <f>ROUND(I121*H121,2)</f>
        <v>0</v>
      </c>
      <c r="R121" s="160">
        <f>ROUND(J121*H121,2)</f>
        <v>0</v>
      </c>
      <c r="S121" s="53"/>
      <c r="T121" s="161">
        <f>S121*H121</f>
        <v>0</v>
      </c>
      <c r="U121" s="161">
        <v>0</v>
      </c>
      <c r="V121" s="161">
        <f>U121*H121</f>
        <v>0</v>
      </c>
      <c r="W121" s="161">
        <v>0</v>
      </c>
      <c r="X121" s="162">
        <f>W121*H121</f>
        <v>0</v>
      </c>
      <c r="AR121" s="12" t="s">
        <v>213</v>
      </c>
      <c r="AT121" s="12" t="s">
        <v>210</v>
      </c>
      <c r="AU121" s="12" t="s">
        <v>83</v>
      </c>
      <c r="AY121" s="12" t="s">
        <v>139</v>
      </c>
      <c r="BE121" s="163">
        <f>IF(O121="základní",K121,0)</f>
        <v>0</v>
      </c>
      <c r="BF121" s="163">
        <f>IF(O121="snížená",K121,0)</f>
        <v>0</v>
      </c>
      <c r="BG121" s="163">
        <f>IF(O121="zákl. přenesená",K121,0)</f>
        <v>0</v>
      </c>
      <c r="BH121" s="163">
        <f>IF(O121="sníž. přenesená",K121,0)</f>
        <v>0</v>
      </c>
      <c r="BI121" s="163">
        <f>IF(O121="nulová",K121,0)</f>
        <v>0</v>
      </c>
      <c r="BJ121" s="12" t="s">
        <v>83</v>
      </c>
      <c r="BK121" s="163">
        <f>ROUND(P121*H121,2)</f>
        <v>0</v>
      </c>
      <c r="BL121" s="12" t="s">
        <v>213</v>
      </c>
      <c r="BM121" s="12" t="s">
        <v>330</v>
      </c>
    </row>
    <row r="122" spans="2:65" s="1" customFormat="1" ht="11.25">
      <c r="B122" s="28"/>
      <c r="C122" s="29"/>
      <c r="D122" s="164" t="s">
        <v>142</v>
      </c>
      <c r="E122" s="29"/>
      <c r="F122" s="165" t="s">
        <v>329</v>
      </c>
      <c r="G122" s="29"/>
      <c r="H122" s="29"/>
      <c r="I122" s="97"/>
      <c r="J122" s="97"/>
      <c r="K122" s="29"/>
      <c r="L122" s="29"/>
      <c r="M122" s="32"/>
      <c r="N122" s="166"/>
      <c r="O122" s="53"/>
      <c r="P122" s="53"/>
      <c r="Q122" s="53"/>
      <c r="R122" s="53"/>
      <c r="S122" s="53"/>
      <c r="T122" s="53"/>
      <c r="U122" s="53"/>
      <c r="V122" s="53"/>
      <c r="W122" s="53"/>
      <c r="X122" s="54"/>
      <c r="AT122" s="12" t="s">
        <v>142</v>
      </c>
      <c r="AU122" s="12" t="s">
        <v>83</v>
      </c>
    </row>
    <row r="123" spans="2:65" s="1" customFormat="1" ht="22.5" customHeight="1">
      <c r="B123" s="28"/>
      <c r="C123" s="149" t="s">
        <v>215</v>
      </c>
      <c r="D123" s="149" t="s">
        <v>134</v>
      </c>
      <c r="E123" s="150" t="s">
        <v>331</v>
      </c>
      <c r="F123" s="151" t="s">
        <v>332</v>
      </c>
      <c r="G123" s="152" t="s">
        <v>137</v>
      </c>
      <c r="H123" s="153">
        <v>4</v>
      </c>
      <c r="I123" s="154"/>
      <c r="J123" s="155"/>
      <c r="K123" s="156">
        <f>ROUND(P123*H123,2)</f>
        <v>0</v>
      </c>
      <c r="L123" s="151" t="s">
        <v>266</v>
      </c>
      <c r="M123" s="157"/>
      <c r="N123" s="158" t="s">
        <v>1</v>
      </c>
      <c r="O123" s="159" t="s">
        <v>44</v>
      </c>
      <c r="P123" s="160">
        <f>I123+J123</f>
        <v>0</v>
      </c>
      <c r="Q123" s="160">
        <f>ROUND(I123*H123,2)</f>
        <v>0</v>
      </c>
      <c r="R123" s="160">
        <f>ROUND(J123*H123,2)</f>
        <v>0</v>
      </c>
      <c r="S123" s="53"/>
      <c r="T123" s="161">
        <f>S123*H123</f>
        <v>0</v>
      </c>
      <c r="U123" s="161">
        <v>0</v>
      </c>
      <c r="V123" s="161">
        <f>U123*H123</f>
        <v>0</v>
      </c>
      <c r="W123" s="161">
        <v>0</v>
      </c>
      <c r="X123" s="162">
        <f>W123*H123</f>
        <v>0</v>
      </c>
      <c r="AR123" s="12" t="s">
        <v>267</v>
      </c>
      <c r="AT123" s="12" t="s">
        <v>134</v>
      </c>
      <c r="AU123" s="12" t="s">
        <v>83</v>
      </c>
      <c r="AY123" s="12" t="s">
        <v>139</v>
      </c>
      <c r="BE123" s="163">
        <f>IF(O123="základní",K123,0)</f>
        <v>0</v>
      </c>
      <c r="BF123" s="163">
        <f>IF(O123="snížená",K123,0)</f>
        <v>0</v>
      </c>
      <c r="BG123" s="163">
        <f>IF(O123="zákl. přenesená",K123,0)</f>
        <v>0</v>
      </c>
      <c r="BH123" s="163">
        <f>IF(O123="sníž. přenesená",K123,0)</f>
        <v>0</v>
      </c>
      <c r="BI123" s="163">
        <f>IF(O123="nulová",K123,0)</f>
        <v>0</v>
      </c>
      <c r="BJ123" s="12" t="s">
        <v>83</v>
      </c>
      <c r="BK123" s="163">
        <f>ROUND(P123*H123,2)</f>
        <v>0</v>
      </c>
      <c r="BL123" s="12" t="s">
        <v>268</v>
      </c>
      <c r="BM123" s="12" t="s">
        <v>333</v>
      </c>
    </row>
    <row r="124" spans="2:65" s="1" customFormat="1" ht="11.25">
      <c r="B124" s="28"/>
      <c r="C124" s="29"/>
      <c r="D124" s="164" t="s">
        <v>142</v>
      </c>
      <c r="E124" s="29"/>
      <c r="F124" s="165" t="s">
        <v>332</v>
      </c>
      <c r="G124" s="29"/>
      <c r="H124" s="29"/>
      <c r="I124" s="97"/>
      <c r="J124" s="97"/>
      <c r="K124" s="29"/>
      <c r="L124" s="29"/>
      <c r="M124" s="32"/>
      <c r="N124" s="166"/>
      <c r="O124" s="53"/>
      <c r="P124" s="53"/>
      <c r="Q124" s="53"/>
      <c r="R124" s="53"/>
      <c r="S124" s="53"/>
      <c r="T124" s="53"/>
      <c r="U124" s="53"/>
      <c r="V124" s="53"/>
      <c r="W124" s="53"/>
      <c r="X124" s="54"/>
      <c r="AT124" s="12" t="s">
        <v>142</v>
      </c>
      <c r="AU124" s="12" t="s">
        <v>83</v>
      </c>
    </row>
    <row r="125" spans="2:65" s="1" customFormat="1" ht="22.5" customHeight="1">
      <c r="B125" s="28"/>
      <c r="C125" s="182" t="s">
        <v>219</v>
      </c>
      <c r="D125" s="182" t="s">
        <v>210</v>
      </c>
      <c r="E125" s="183" t="s">
        <v>334</v>
      </c>
      <c r="F125" s="184" t="s">
        <v>335</v>
      </c>
      <c r="G125" s="185" t="s">
        <v>137</v>
      </c>
      <c r="H125" s="186">
        <v>4</v>
      </c>
      <c r="I125" s="187"/>
      <c r="J125" s="187"/>
      <c r="K125" s="188">
        <f>ROUND(P125*H125,2)</f>
        <v>0</v>
      </c>
      <c r="L125" s="184" t="s">
        <v>266</v>
      </c>
      <c r="M125" s="32"/>
      <c r="N125" s="189" t="s">
        <v>1</v>
      </c>
      <c r="O125" s="159" t="s">
        <v>44</v>
      </c>
      <c r="P125" s="160">
        <f>I125+J125</f>
        <v>0</v>
      </c>
      <c r="Q125" s="160">
        <f>ROUND(I125*H125,2)</f>
        <v>0</v>
      </c>
      <c r="R125" s="160">
        <f>ROUND(J125*H125,2)</f>
        <v>0</v>
      </c>
      <c r="S125" s="53"/>
      <c r="T125" s="161">
        <f>S125*H125</f>
        <v>0</v>
      </c>
      <c r="U125" s="161">
        <v>0</v>
      </c>
      <c r="V125" s="161">
        <f>U125*H125</f>
        <v>0</v>
      </c>
      <c r="W125" s="161">
        <v>0</v>
      </c>
      <c r="X125" s="162">
        <f>W125*H125</f>
        <v>0</v>
      </c>
      <c r="AR125" s="12" t="s">
        <v>213</v>
      </c>
      <c r="AT125" s="12" t="s">
        <v>210</v>
      </c>
      <c r="AU125" s="12" t="s">
        <v>83</v>
      </c>
      <c r="AY125" s="12" t="s">
        <v>139</v>
      </c>
      <c r="BE125" s="163">
        <f>IF(O125="základní",K125,0)</f>
        <v>0</v>
      </c>
      <c r="BF125" s="163">
        <f>IF(O125="snížená",K125,0)</f>
        <v>0</v>
      </c>
      <c r="BG125" s="163">
        <f>IF(O125="zákl. přenesená",K125,0)</f>
        <v>0</v>
      </c>
      <c r="BH125" s="163">
        <f>IF(O125="sníž. přenesená",K125,0)</f>
        <v>0</v>
      </c>
      <c r="BI125" s="163">
        <f>IF(O125="nulová",K125,0)</f>
        <v>0</v>
      </c>
      <c r="BJ125" s="12" t="s">
        <v>83</v>
      </c>
      <c r="BK125" s="163">
        <f>ROUND(P125*H125,2)</f>
        <v>0</v>
      </c>
      <c r="BL125" s="12" t="s">
        <v>213</v>
      </c>
      <c r="BM125" s="12" t="s">
        <v>336</v>
      </c>
    </row>
    <row r="126" spans="2:65" s="1" customFormat="1" ht="11.25">
      <c r="B126" s="28"/>
      <c r="C126" s="29"/>
      <c r="D126" s="164" t="s">
        <v>142</v>
      </c>
      <c r="E126" s="29"/>
      <c r="F126" s="165" t="s">
        <v>335</v>
      </c>
      <c r="G126" s="29"/>
      <c r="H126" s="29"/>
      <c r="I126" s="97"/>
      <c r="J126" s="97"/>
      <c r="K126" s="29"/>
      <c r="L126" s="29"/>
      <c r="M126" s="32"/>
      <c r="N126" s="166"/>
      <c r="O126" s="53"/>
      <c r="P126" s="53"/>
      <c r="Q126" s="53"/>
      <c r="R126" s="53"/>
      <c r="S126" s="53"/>
      <c r="T126" s="53"/>
      <c r="U126" s="53"/>
      <c r="V126" s="53"/>
      <c r="W126" s="53"/>
      <c r="X126" s="54"/>
      <c r="AT126" s="12" t="s">
        <v>142</v>
      </c>
      <c r="AU126" s="12" t="s">
        <v>83</v>
      </c>
    </row>
    <row r="127" spans="2:65" s="1" customFormat="1" ht="22.5" customHeight="1">
      <c r="B127" s="28"/>
      <c r="C127" s="182" t="s">
        <v>8</v>
      </c>
      <c r="D127" s="182" t="s">
        <v>210</v>
      </c>
      <c r="E127" s="183" t="s">
        <v>337</v>
      </c>
      <c r="F127" s="184" t="s">
        <v>338</v>
      </c>
      <c r="G127" s="185" t="s">
        <v>339</v>
      </c>
      <c r="H127" s="186">
        <v>12</v>
      </c>
      <c r="I127" s="187"/>
      <c r="J127" s="187"/>
      <c r="K127" s="188">
        <f>ROUND(P127*H127,2)</f>
        <v>0</v>
      </c>
      <c r="L127" s="184" t="s">
        <v>266</v>
      </c>
      <c r="M127" s="32"/>
      <c r="N127" s="189" t="s">
        <v>1</v>
      </c>
      <c r="O127" s="159" t="s">
        <v>44</v>
      </c>
      <c r="P127" s="160">
        <f>I127+J127</f>
        <v>0</v>
      </c>
      <c r="Q127" s="160">
        <f>ROUND(I127*H127,2)</f>
        <v>0</v>
      </c>
      <c r="R127" s="160">
        <f>ROUND(J127*H127,2)</f>
        <v>0</v>
      </c>
      <c r="S127" s="53"/>
      <c r="T127" s="161">
        <f>S127*H127</f>
        <v>0</v>
      </c>
      <c r="U127" s="161">
        <v>0</v>
      </c>
      <c r="V127" s="161">
        <f>U127*H127</f>
        <v>0</v>
      </c>
      <c r="W127" s="161">
        <v>0</v>
      </c>
      <c r="X127" s="162">
        <f>W127*H127</f>
        <v>0</v>
      </c>
      <c r="AR127" s="12" t="s">
        <v>213</v>
      </c>
      <c r="AT127" s="12" t="s">
        <v>210</v>
      </c>
      <c r="AU127" s="12" t="s">
        <v>83</v>
      </c>
      <c r="AY127" s="12" t="s">
        <v>139</v>
      </c>
      <c r="BE127" s="163">
        <f>IF(O127="základní",K127,0)</f>
        <v>0</v>
      </c>
      <c r="BF127" s="163">
        <f>IF(O127="snížená",K127,0)</f>
        <v>0</v>
      </c>
      <c r="BG127" s="163">
        <f>IF(O127="zákl. přenesená",K127,0)</f>
        <v>0</v>
      </c>
      <c r="BH127" s="163">
        <f>IF(O127="sníž. přenesená",K127,0)</f>
        <v>0</v>
      </c>
      <c r="BI127" s="163">
        <f>IF(O127="nulová",K127,0)</f>
        <v>0</v>
      </c>
      <c r="BJ127" s="12" t="s">
        <v>83</v>
      </c>
      <c r="BK127" s="163">
        <f>ROUND(P127*H127,2)</f>
        <v>0</v>
      </c>
      <c r="BL127" s="12" t="s">
        <v>213</v>
      </c>
      <c r="BM127" s="12" t="s">
        <v>340</v>
      </c>
    </row>
    <row r="128" spans="2:65" s="1" customFormat="1" ht="19.5">
      <c r="B128" s="28"/>
      <c r="C128" s="29"/>
      <c r="D128" s="164" t="s">
        <v>142</v>
      </c>
      <c r="E128" s="29"/>
      <c r="F128" s="165" t="s">
        <v>341</v>
      </c>
      <c r="G128" s="29"/>
      <c r="H128" s="29"/>
      <c r="I128" s="97"/>
      <c r="J128" s="97"/>
      <c r="K128" s="29"/>
      <c r="L128" s="29"/>
      <c r="M128" s="32"/>
      <c r="N128" s="166"/>
      <c r="O128" s="53"/>
      <c r="P128" s="53"/>
      <c r="Q128" s="53"/>
      <c r="R128" s="53"/>
      <c r="S128" s="53"/>
      <c r="T128" s="53"/>
      <c r="U128" s="53"/>
      <c r="V128" s="53"/>
      <c r="W128" s="53"/>
      <c r="X128" s="54"/>
      <c r="AT128" s="12" t="s">
        <v>142</v>
      </c>
      <c r="AU128" s="12" t="s">
        <v>83</v>
      </c>
    </row>
    <row r="129" spans="2:65" s="1" customFormat="1" ht="22.5" customHeight="1">
      <c r="B129" s="28"/>
      <c r="C129" s="149" t="s">
        <v>226</v>
      </c>
      <c r="D129" s="149" t="s">
        <v>134</v>
      </c>
      <c r="E129" s="150" t="s">
        <v>342</v>
      </c>
      <c r="F129" s="151" t="s">
        <v>343</v>
      </c>
      <c r="G129" s="152" t="s">
        <v>292</v>
      </c>
      <c r="H129" s="153">
        <v>200</v>
      </c>
      <c r="I129" s="154"/>
      <c r="J129" s="155"/>
      <c r="K129" s="156">
        <f>ROUND(P129*H129,2)</f>
        <v>0</v>
      </c>
      <c r="L129" s="151" t="s">
        <v>266</v>
      </c>
      <c r="M129" s="157"/>
      <c r="N129" s="158" t="s">
        <v>1</v>
      </c>
      <c r="O129" s="159" t="s">
        <v>44</v>
      </c>
      <c r="P129" s="160">
        <f>I129+J129</f>
        <v>0</v>
      </c>
      <c r="Q129" s="160">
        <f>ROUND(I129*H129,2)</f>
        <v>0</v>
      </c>
      <c r="R129" s="160">
        <f>ROUND(J129*H129,2)</f>
        <v>0</v>
      </c>
      <c r="S129" s="53"/>
      <c r="T129" s="161">
        <f>S129*H129</f>
        <v>0</v>
      </c>
      <c r="U129" s="161">
        <v>0</v>
      </c>
      <c r="V129" s="161">
        <f>U129*H129</f>
        <v>0</v>
      </c>
      <c r="W129" s="161">
        <v>0</v>
      </c>
      <c r="X129" s="162">
        <f>W129*H129</f>
        <v>0</v>
      </c>
      <c r="AR129" s="12" t="s">
        <v>267</v>
      </c>
      <c r="AT129" s="12" t="s">
        <v>134</v>
      </c>
      <c r="AU129" s="12" t="s">
        <v>83</v>
      </c>
      <c r="AY129" s="12" t="s">
        <v>139</v>
      </c>
      <c r="BE129" s="163">
        <f>IF(O129="základní",K129,0)</f>
        <v>0</v>
      </c>
      <c r="BF129" s="163">
        <f>IF(O129="snížená",K129,0)</f>
        <v>0</v>
      </c>
      <c r="BG129" s="163">
        <f>IF(O129="zákl. přenesená",K129,0)</f>
        <v>0</v>
      </c>
      <c r="BH129" s="163">
        <f>IF(O129="sníž. přenesená",K129,0)</f>
        <v>0</v>
      </c>
      <c r="BI129" s="163">
        <f>IF(O129="nulová",K129,0)</f>
        <v>0</v>
      </c>
      <c r="BJ129" s="12" t="s">
        <v>83</v>
      </c>
      <c r="BK129" s="163">
        <f>ROUND(P129*H129,2)</f>
        <v>0</v>
      </c>
      <c r="BL129" s="12" t="s">
        <v>268</v>
      </c>
      <c r="BM129" s="12" t="s">
        <v>344</v>
      </c>
    </row>
    <row r="130" spans="2:65" s="1" customFormat="1" ht="19.5">
      <c r="B130" s="28"/>
      <c r="C130" s="29"/>
      <c r="D130" s="164" t="s">
        <v>142</v>
      </c>
      <c r="E130" s="29"/>
      <c r="F130" s="165" t="s">
        <v>343</v>
      </c>
      <c r="G130" s="29"/>
      <c r="H130" s="29"/>
      <c r="I130" s="97"/>
      <c r="J130" s="97"/>
      <c r="K130" s="29"/>
      <c r="L130" s="29"/>
      <c r="M130" s="32"/>
      <c r="N130" s="166"/>
      <c r="O130" s="53"/>
      <c r="P130" s="53"/>
      <c r="Q130" s="53"/>
      <c r="R130" s="53"/>
      <c r="S130" s="53"/>
      <c r="T130" s="53"/>
      <c r="U130" s="53"/>
      <c r="V130" s="53"/>
      <c r="W130" s="53"/>
      <c r="X130" s="54"/>
      <c r="AT130" s="12" t="s">
        <v>142</v>
      </c>
      <c r="AU130" s="12" t="s">
        <v>83</v>
      </c>
    </row>
    <row r="131" spans="2:65" s="1" customFormat="1" ht="22.5" customHeight="1">
      <c r="B131" s="28"/>
      <c r="C131" s="182" t="s">
        <v>230</v>
      </c>
      <c r="D131" s="182" t="s">
        <v>210</v>
      </c>
      <c r="E131" s="183" t="s">
        <v>345</v>
      </c>
      <c r="F131" s="184" t="s">
        <v>346</v>
      </c>
      <c r="G131" s="185" t="s">
        <v>292</v>
      </c>
      <c r="H131" s="186">
        <v>200</v>
      </c>
      <c r="I131" s="187"/>
      <c r="J131" s="187"/>
      <c r="K131" s="188">
        <f>ROUND(P131*H131,2)</f>
        <v>0</v>
      </c>
      <c r="L131" s="184" t="s">
        <v>266</v>
      </c>
      <c r="M131" s="32"/>
      <c r="N131" s="189" t="s">
        <v>1</v>
      </c>
      <c r="O131" s="159" t="s">
        <v>44</v>
      </c>
      <c r="P131" s="160">
        <f>I131+J131</f>
        <v>0</v>
      </c>
      <c r="Q131" s="160">
        <f>ROUND(I131*H131,2)</f>
        <v>0</v>
      </c>
      <c r="R131" s="160">
        <f>ROUND(J131*H131,2)</f>
        <v>0</v>
      </c>
      <c r="S131" s="53"/>
      <c r="T131" s="161">
        <f>S131*H131</f>
        <v>0</v>
      </c>
      <c r="U131" s="161">
        <v>0</v>
      </c>
      <c r="V131" s="161">
        <f>U131*H131</f>
        <v>0</v>
      </c>
      <c r="W131" s="161">
        <v>0</v>
      </c>
      <c r="X131" s="162">
        <f>W131*H131</f>
        <v>0</v>
      </c>
      <c r="AR131" s="12" t="s">
        <v>213</v>
      </c>
      <c r="AT131" s="12" t="s">
        <v>210</v>
      </c>
      <c r="AU131" s="12" t="s">
        <v>83</v>
      </c>
      <c r="AY131" s="12" t="s">
        <v>139</v>
      </c>
      <c r="BE131" s="163">
        <f>IF(O131="základní",K131,0)</f>
        <v>0</v>
      </c>
      <c r="BF131" s="163">
        <f>IF(O131="snížená",K131,0)</f>
        <v>0</v>
      </c>
      <c r="BG131" s="163">
        <f>IF(O131="zákl. přenesená",K131,0)</f>
        <v>0</v>
      </c>
      <c r="BH131" s="163">
        <f>IF(O131="sníž. přenesená",K131,0)</f>
        <v>0</v>
      </c>
      <c r="BI131" s="163">
        <f>IF(O131="nulová",K131,0)</f>
        <v>0</v>
      </c>
      <c r="BJ131" s="12" t="s">
        <v>83</v>
      </c>
      <c r="BK131" s="163">
        <f>ROUND(P131*H131,2)</f>
        <v>0</v>
      </c>
      <c r="BL131" s="12" t="s">
        <v>213</v>
      </c>
      <c r="BM131" s="12" t="s">
        <v>347</v>
      </c>
    </row>
    <row r="132" spans="2:65" s="1" customFormat="1" ht="11.25">
      <c r="B132" s="28"/>
      <c r="C132" s="29"/>
      <c r="D132" s="164" t="s">
        <v>142</v>
      </c>
      <c r="E132" s="29"/>
      <c r="F132" s="165" t="s">
        <v>346</v>
      </c>
      <c r="G132" s="29"/>
      <c r="H132" s="29"/>
      <c r="I132" s="97"/>
      <c r="J132" s="97"/>
      <c r="K132" s="29"/>
      <c r="L132" s="29"/>
      <c r="M132" s="32"/>
      <c r="N132" s="190"/>
      <c r="O132" s="191"/>
      <c r="P132" s="191"/>
      <c r="Q132" s="191"/>
      <c r="R132" s="191"/>
      <c r="S132" s="191"/>
      <c r="T132" s="191"/>
      <c r="U132" s="191"/>
      <c r="V132" s="191"/>
      <c r="W132" s="191"/>
      <c r="X132" s="192"/>
      <c r="AT132" s="12" t="s">
        <v>142</v>
      </c>
      <c r="AU132" s="12" t="s">
        <v>83</v>
      </c>
    </row>
    <row r="133" spans="2:65" s="1" customFormat="1" ht="6.95" customHeight="1">
      <c r="B133" s="40"/>
      <c r="C133" s="41"/>
      <c r="D133" s="41"/>
      <c r="E133" s="41"/>
      <c r="F133" s="41"/>
      <c r="G133" s="41"/>
      <c r="H133" s="41"/>
      <c r="I133" s="120"/>
      <c r="J133" s="120"/>
      <c r="K133" s="41"/>
      <c r="L133" s="41"/>
      <c r="M133" s="32"/>
    </row>
  </sheetData>
  <sheetProtection algorithmName="SHA-512" hashValue="CfpL4oOsv3OUlZ6o6ojXBxCHgGmPWAyhUtuhS3XzkwCMrzT0OLISVqksrEGdJ6yzEZ4mgPnZK90CSaU63pUpAQ==" saltValue="T8q3+c/JamJRXT0s1G/ACs//4mVOixjR/Tkb9qt2pVpb92LIjE2mRZjqZk3Vn2sBvQiN0SQHaqdMYoEj0IgGRA==" spinCount="100000" sheet="1" objects="1" scenarios="1" formatColumns="0" formatRows="0" autoFilter="0"/>
  <autoFilter ref="C81:L132"/>
  <mergeCells count="9">
    <mergeCell ref="E52:H52"/>
    <mergeCell ref="E72:H72"/>
    <mergeCell ref="E74:H74"/>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4"/>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91</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348</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ROUND(K83,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ROUND((SUM(BE83:BE123)),  2)</f>
        <v>0</v>
      </c>
      <c r="I35" s="109">
        <v>0.21</v>
      </c>
      <c r="J35" s="97"/>
      <c r="K35" s="104">
        <f>ROUND(((SUM(BE83:BE123))*I35),  2)</f>
        <v>0</v>
      </c>
      <c r="M35" s="32"/>
    </row>
    <row r="36" spans="2:13" s="1" customFormat="1" ht="14.45" customHeight="1">
      <c r="B36" s="32"/>
      <c r="E36" s="96" t="s">
        <v>45</v>
      </c>
      <c r="F36" s="104">
        <f>ROUND((SUM(BF83:BF123)),  2)</f>
        <v>0</v>
      </c>
      <c r="I36" s="109">
        <v>0.15</v>
      </c>
      <c r="J36" s="97"/>
      <c r="K36" s="104">
        <f>ROUND(((SUM(BF83:BF123))*I36),  2)</f>
        <v>0</v>
      </c>
      <c r="M36" s="32"/>
    </row>
    <row r="37" spans="2:13" s="1" customFormat="1" ht="14.45" hidden="1" customHeight="1">
      <c r="B37" s="32"/>
      <c r="E37" s="96" t="s">
        <v>46</v>
      </c>
      <c r="F37" s="104">
        <f>ROUND((SUM(BG83:BG123)),  2)</f>
        <v>0</v>
      </c>
      <c r="I37" s="109">
        <v>0.21</v>
      </c>
      <c r="J37" s="97"/>
      <c r="K37" s="104">
        <f>0</f>
        <v>0</v>
      </c>
      <c r="M37" s="32"/>
    </row>
    <row r="38" spans="2:13" s="1" customFormat="1" ht="14.45" hidden="1" customHeight="1">
      <c r="B38" s="32"/>
      <c r="E38" s="96" t="s">
        <v>47</v>
      </c>
      <c r="F38" s="104">
        <f>ROUND((SUM(BH83:BH123)),  2)</f>
        <v>0</v>
      </c>
      <c r="I38" s="109">
        <v>0.15</v>
      </c>
      <c r="J38" s="97"/>
      <c r="K38" s="104">
        <f>0</f>
        <v>0</v>
      </c>
      <c r="M38" s="32"/>
    </row>
    <row r="39" spans="2:13" s="1" customFormat="1" ht="14.45" hidden="1" customHeight="1">
      <c r="B39" s="32"/>
      <c r="E39" s="96" t="s">
        <v>48</v>
      </c>
      <c r="F39" s="104">
        <f>ROUND((SUM(BI83:BI123)),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PS 1-33 - Oprava EPS</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Q83</f>
        <v>0</v>
      </c>
      <c r="J61" s="130">
        <f>R83</f>
        <v>0</v>
      </c>
      <c r="K61" s="66">
        <f>K83</f>
        <v>0</v>
      </c>
      <c r="L61" s="29"/>
      <c r="M61" s="32"/>
      <c r="AU61" s="12" t="s">
        <v>115</v>
      </c>
    </row>
    <row r="62" spans="2:47" s="7" customFormat="1" ht="24.95" customHeight="1">
      <c r="B62" s="131"/>
      <c r="C62" s="132"/>
      <c r="D62" s="133" t="s">
        <v>349</v>
      </c>
      <c r="E62" s="134"/>
      <c r="F62" s="134"/>
      <c r="G62" s="134"/>
      <c r="H62" s="134"/>
      <c r="I62" s="135">
        <f>Q120</f>
        <v>0</v>
      </c>
      <c r="J62" s="135">
        <f>R120</f>
        <v>0</v>
      </c>
      <c r="K62" s="136">
        <f>K120</f>
        <v>0</v>
      </c>
      <c r="L62" s="132"/>
      <c r="M62" s="137"/>
    </row>
    <row r="63" spans="2:47" s="10" customFormat="1" ht="19.899999999999999" customHeight="1">
      <c r="B63" s="194"/>
      <c r="C63" s="195"/>
      <c r="D63" s="196" t="s">
        <v>350</v>
      </c>
      <c r="E63" s="197"/>
      <c r="F63" s="197"/>
      <c r="G63" s="197"/>
      <c r="H63" s="197"/>
      <c r="I63" s="198">
        <f>Q121</f>
        <v>0</v>
      </c>
      <c r="J63" s="198">
        <f>R121</f>
        <v>0</v>
      </c>
      <c r="K63" s="199">
        <f>K121</f>
        <v>0</v>
      </c>
      <c r="L63" s="195"/>
      <c r="M63" s="200"/>
    </row>
    <row r="64" spans="2:47" s="1" customFormat="1" ht="21.75" customHeight="1">
      <c r="B64" s="28"/>
      <c r="C64" s="29"/>
      <c r="D64" s="29"/>
      <c r="E64" s="29"/>
      <c r="F64" s="29"/>
      <c r="G64" s="29"/>
      <c r="H64" s="29"/>
      <c r="I64" s="97"/>
      <c r="J64" s="97"/>
      <c r="K64" s="29"/>
      <c r="L64" s="29"/>
      <c r="M64" s="32"/>
    </row>
    <row r="65" spans="2:13" s="1" customFormat="1" ht="6.95" customHeight="1">
      <c r="B65" s="40"/>
      <c r="C65" s="41"/>
      <c r="D65" s="41"/>
      <c r="E65" s="41"/>
      <c r="F65" s="41"/>
      <c r="G65" s="41"/>
      <c r="H65" s="41"/>
      <c r="I65" s="120"/>
      <c r="J65" s="120"/>
      <c r="K65" s="41"/>
      <c r="L65" s="41"/>
      <c r="M65" s="32"/>
    </row>
    <row r="69" spans="2:13" s="1" customFormat="1" ht="6.95" customHeight="1">
      <c r="B69" s="42"/>
      <c r="C69" s="43"/>
      <c r="D69" s="43"/>
      <c r="E69" s="43"/>
      <c r="F69" s="43"/>
      <c r="G69" s="43"/>
      <c r="H69" s="43"/>
      <c r="I69" s="123"/>
      <c r="J69" s="123"/>
      <c r="K69" s="43"/>
      <c r="L69" s="43"/>
      <c r="M69" s="32"/>
    </row>
    <row r="70" spans="2:13" s="1" customFormat="1" ht="24.95" customHeight="1">
      <c r="B70" s="28"/>
      <c r="C70" s="18" t="s">
        <v>117</v>
      </c>
      <c r="D70" s="29"/>
      <c r="E70" s="29"/>
      <c r="F70" s="29"/>
      <c r="G70" s="29"/>
      <c r="H70" s="29"/>
      <c r="I70" s="97"/>
      <c r="J70" s="97"/>
      <c r="K70" s="29"/>
      <c r="L70" s="29"/>
      <c r="M70" s="32"/>
    </row>
    <row r="71" spans="2:13" s="1" customFormat="1" ht="6.95" customHeight="1">
      <c r="B71" s="28"/>
      <c r="C71" s="29"/>
      <c r="D71" s="29"/>
      <c r="E71" s="29"/>
      <c r="F71" s="29"/>
      <c r="G71" s="29"/>
      <c r="H71" s="29"/>
      <c r="I71" s="97"/>
      <c r="J71" s="97"/>
      <c r="K71" s="29"/>
      <c r="L71" s="29"/>
      <c r="M71" s="32"/>
    </row>
    <row r="72" spans="2:13" s="1" customFormat="1" ht="12" customHeight="1">
      <c r="B72" s="28"/>
      <c r="C72" s="24" t="s">
        <v>17</v>
      </c>
      <c r="D72" s="29"/>
      <c r="E72" s="29"/>
      <c r="F72" s="29"/>
      <c r="G72" s="29"/>
      <c r="H72" s="29"/>
      <c r="I72" s="97"/>
      <c r="J72" s="97"/>
      <c r="K72" s="29"/>
      <c r="L72" s="29"/>
      <c r="M72" s="32"/>
    </row>
    <row r="73" spans="2:13" s="1" customFormat="1" ht="16.5" customHeight="1">
      <c r="B73" s="28"/>
      <c r="C73" s="29"/>
      <c r="D73" s="29"/>
      <c r="E73" s="251" t="str">
        <f>E7</f>
        <v>Oprava STS Valašské Meziříčí</v>
      </c>
      <c r="F73" s="252"/>
      <c r="G73" s="252"/>
      <c r="H73" s="252"/>
      <c r="I73" s="97"/>
      <c r="J73" s="97"/>
      <c r="K73" s="29"/>
      <c r="L73" s="29"/>
      <c r="M73" s="32"/>
    </row>
    <row r="74" spans="2:13" s="1" customFormat="1" ht="12" customHeight="1">
      <c r="B74" s="28"/>
      <c r="C74" s="24" t="s">
        <v>105</v>
      </c>
      <c r="D74" s="29"/>
      <c r="E74" s="29"/>
      <c r="F74" s="29"/>
      <c r="G74" s="29"/>
      <c r="H74" s="29"/>
      <c r="I74" s="97"/>
      <c r="J74" s="97"/>
      <c r="K74" s="29"/>
      <c r="L74" s="29"/>
      <c r="M74" s="32"/>
    </row>
    <row r="75" spans="2:13" s="1" customFormat="1" ht="16.5" customHeight="1">
      <c r="B75" s="28"/>
      <c r="C75" s="29"/>
      <c r="D75" s="29"/>
      <c r="E75" s="223" t="str">
        <f>E9</f>
        <v>PS 1-33 - Oprava EPS</v>
      </c>
      <c r="F75" s="222"/>
      <c r="G75" s="222"/>
      <c r="H75" s="222"/>
      <c r="I75" s="97"/>
      <c r="J75" s="97"/>
      <c r="K75" s="29"/>
      <c r="L75" s="29"/>
      <c r="M75" s="32"/>
    </row>
    <row r="76" spans="2:13" s="1" customFormat="1" ht="6.95" customHeight="1">
      <c r="B76" s="28"/>
      <c r="C76" s="29"/>
      <c r="D76" s="29"/>
      <c r="E76" s="29"/>
      <c r="F76" s="29"/>
      <c r="G76" s="29"/>
      <c r="H76" s="29"/>
      <c r="I76" s="97"/>
      <c r="J76" s="97"/>
      <c r="K76" s="29"/>
      <c r="L76" s="29"/>
      <c r="M76" s="32"/>
    </row>
    <row r="77" spans="2:13" s="1" customFormat="1" ht="12" customHeight="1">
      <c r="B77" s="28"/>
      <c r="C77" s="24" t="s">
        <v>21</v>
      </c>
      <c r="D77" s="29"/>
      <c r="E77" s="29"/>
      <c r="F77" s="22" t="str">
        <f>F12</f>
        <v>Valašské Meziříčí</v>
      </c>
      <c r="G77" s="29"/>
      <c r="H77" s="29"/>
      <c r="I77" s="98" t="s">
        <v>23</v>
      </c>
      <c r="J77" s="100">
        <f>IF(J12="","",J12)</f>
        <v>0</v>
      </c>
      <c r="K77" s="29"/>
      <c r="L77" s="29"/>
      <c r="M77" s="32"/>
    </row>
    <row r="78" spans="2:13" s="1" customFormat="1" ht="6.95" customHeight="1">
      <c r="B78" s="28"/>
      <c r="C78" s="29"/>
      <c r="D78" s="29"/>
      <c r="E78" s="29"/>
      <c r="F78" s="29"/>
      <c r="G78" s="29"/>
      <c r="H78" s="29"/>
      <c r="I78" s="97"/>
      <c r="J78" s="97"/>
      <c r="K78" s="29"/>
      <c r="L78" s="29"/>
      <c r="M78" s="32"/>
    </row>
    <row r="79" spans="2:13" s="1" customFormat="1" ht="13.7" customHeight="1">
      <c r="B79" s="28"/>
      <c r="C79" s="24" t="s">
        <v>24</v>
      </c>
      <c r="D79" s="29"/>
      <c r="E79" s="29"/>
      <c r="F79" s="22" t="str">
        <f>E15</f>
        <v>Správa železniční dopravní cesty, s.o. - OŘ Olc</v>
      </c>
      <c r="G79" s="29"/>
      <c r="H79" s="29"/>
      <c r="I79" s="98" t="s">
        <v>32</v>
      </c>
      <c r="J79" s="124" t="str">
        <f>E21</f>
        <v>SB projekt s.r.o.</v>
      </c>
      <c r="K79" s="29"/>
      <c r="L79" s="29"/>
      <c r="M79" s="32"/>
    </row>
    <row r="80" spans="2:13" s="1" customFormat="1" ht="13.7" customHeight="1">
      <c r="B80" s="28"/>
      <c r="C80" s="24" t="s">
        <v>30</v>
      </c>
      <c r="D80" s="29"/>
      <c r="E80" s="29"/>
      <c r="F80" s="22" t="str">
        <f>IF(E18="","",E18)</f>
        <v>Vyplň údaj</v>
      </c>
      <c r="G80" s="29"/>
      <c r="H80" s="29"/>
      <c r="I80" s="98" t="s">
        <v>36</v>
      </c>
      <c r="J80" s="124" t="str">
        <f>E24</f>
        <v>Ing. Jan Slivka</v>
      </c>
      <c r="K80" s="29"/>
      <c r="L80" s="29"/>
      <c r="M80" s="32"/>
    </row>
    <row r="81" spans="2:65" s="1" customFormat="1" ht="10.35" customHeight="1">
      <c r="B81" s="28"/>
      <c r="C81" s="29"/>
      <c r="D81" s="29"/>
      <c r="E81" s="29"/>
      <c r="F81" s="29"/>
      <c r="G81" s="29"/>
      <c r="H81" s="29"/>
      <c r="I81" s="97"/>
      <c r="J81" s="97"/>
      <c r="K81" s="29"/>
      <c r="L81" s="29"/>
      <c r="M81" s="32"/>
    </row>
    <row r="82" spans="2:65" s="8" customFormat="1" ht="29.25" customHeight="1">
      <c r="B82" s="138"/>
      <c r="C82" s="139" t="s">
        <v>118</v>
      </c>
      <c r="D82" s="140" t="s">
        <v>58</v>
      </c>
      <c r="E82" s="140" t="s">
        <v>54</v>
      </c>
      <c r="F82" s="140" t="s">
        <v>55</v>
      </c>
      <c r="G82" s="140" t="s">
        <v>119</v>
      </c>
      <c r="H82" s="140" t="s">
        <v>120</v>
      </c>
      <c r="I82" s="141" t="s">
        <v>121</v>
      </c>
      <c r="J82" s="141" t="s">
        <v>122</v>
      </c>
      <c r="K82" s="140" t="s">
        <v>113</v>
      </c>
      <c r="L82" s="142" t="s">
        <v>123</v>
      </c>
      <c r="M82" s="143"/>
      <c r="N82" s="57" t="s">
        <v>1</v>
      </c>
      <c r="O82" s="58" t="s">
        <v>43</v>
      </c>
      <c r="P82" s="58" t="s">
        <v>124</v>
      </c>
      <c r="Q82" s="58" t="s">
        <v>125</v>
      </c>
      <c r="R82" s="58" t="s">
        <v>126</v>
      </c>
      <c r="S82" s="58" t="s">
        <v>127</v>
      </c>
      <c r="T82" s="58" t="s">
        <v>128</v>
      </c>
      <c r="U82" s="58" t="s">
        <v>129</v>
      </c>
      <c r="V82" s="58" t="s">
        <v>130</v>
      </c>
      <c r="W82" s="58" t="s">
        <v>131</v>
      </c>
      <c r="X82" s="59" t="s">
        <v>132</v>
      </c>
    </row>
    <row r="83" spans="2:65" s="1" customFormat="1" ht="22.9" customHeight="1">
      <c r="B83" s="28"/>
      <c r="C83" s="64" t="s">
        <v>133</v>
      </c>
      <c r="D83" s="29"/>
      <c r="E83" s="29"/>
      <c r="F83" s="29"/>
      <c r="G83" s="29"/>
      <c r="H83" s="29"/>
      <c r="I83" s="97"/>
      <c r="J83" s="97"/>
      <c r="K83" s="144">
        <f>BK83</f>
        <v>0</v>
      </c>
      <c r="L83" s="29"/>
      <c r="M83" s="32"/>
      <c r="N83" s="60"/>
      <c r="O83" s="61"/>
      <c r="P83" s="61"/>
      <c r="Q83" s="145">
        <f>Q84+SUM(Q85:Q120)</f>
        <v>0</v>
      </c>
      <c r="R83" s="145">
        <f>R84+SUM(R85:R120)</f>
        <v>0</v>
      </c>
      <c r="S83" s="61"/>
      <c r="T83" s="146">
        <f>T84+SUM(T85:T120)</f>
        <v>0</v>
      </c>
      <c r="U83" s="61"/>
      <c r="V83" s="146">
        <f>V84+SUM(V85:V120)</f>
        <v>0</v>
      </c>
      <c r="W83" s="61"/>
      <c r="X83" s="147">
        <f>X84+SUM(X85:X120)</f>
        <v>0</v>
      </c>
      <c r="AT83" s="12" t="s">
        <v>74</v>
      </c>
      <c r="AU83" s="12" t="s">
        <v>115</v>
      </c>
      <c r="BK83" s="148">
        <f>BK84+SUM(BK85:BK120)</f>
        <v>0</v>
      </c>
    </row>
    <row r="84" spans="2:65" s="1" customFormat="1" ht="22.5" customHeight="1">
      <c r="B84" s="28"/>
      <c r="C84" s="149" t="s">
        <v>83</v>
      </c>
      <c r="D84" s="149" t="s">
        <v>134</v>
      </c>
      <c r="E84" s="150" t="s">
        <v>351</v>
      </c>
      <c r="F84" s="151" t="s">
        <v>352</v>
      </c>
      <c r="G84" s="152" t="s">
        <v>137</v>
      </c>
      <c r="H84" s="153">
        <v>2</v>
      </c>
      <c r="I84" s="154"/>
      <c r="J84" s="155"/>
      <c r="K84" s="156">
        <f>ROUND(P84*H84,2)</f>
        <v>0</v>
      </c>
      <c r="L84" s="151" t="s">
        <v>266</v>
      </c>
      <c r="M84" s="157"/>
      <c r="N84" s="158" t="s">
        <v>1</v>
      </c>
      <c r="O84" s="159" t="s">
        <v>44</v>
      </c>
      <c r="P84" s="160">
        <f>I84+J84</f>
        <v>0</v>
      </c>
      <c r="Q84" s="160">
        <f>ROUND(I84*H84,2)</f>
        <v>0</v>
      </c>
      <c r="R84" s="160">
        <f>ROUND(J84*H84,2)</f>
        <v>0</v>
      </c>
      <c r="S84" s="53"/>
      <c r="T84" s="161">
        <f>S84*H84</f>
        <v>0</v>
      </c>
      <c r="U84" s="161">
        <v>0</v>
      </c>
      <c r="V84" s="161">
        <f>U84*H84</f>
        <v>0</v>
      </c>
      <c r="W84" s="161">
        <v>0</v>
      </c>
      <c r="X84" s="162">
        <f>W84*H84</f>
        <v>0</v>
      </c>
      <c r="AR84" s="12" t="s">
        <v>267</v>
      </c>
      <c r="AT84" s="12" t="s">
        <v>134</v>
      </c>
      <c r="AU84" s="12" t="s">
        <v>75</v>
      </c>
      <c r="AY84" s="12" t="s">
        <v>139</v>
      </c>
      <c r="BE84" s="163">
        <f>IF(O84="základní",K84,0)</f>
        <v>0</v>
      </c>
      <c r="BF84" s="163">
        <f>IF(O84="snížená",K84,0)</f>
        <v>0</v>
      </c>
      <c r="BG84" s="163">
        <f>IF(O84="zákl. přenesená",K84,0)</f>
        <v>0</v>
      </c>
      <c r="BH84" s="163">
        <f>IF(O84="sníž. přenesená",K84,0)</f>
        <v>0</v>
      </c>
      <c r="BI84" s="163">
        <f>IF(O84="nulová",K84,0)</f>
        <v>0</v>
      </c>
      <c r="BJ84" s="12" t="s">
        <v>83</v>
      </c>
      <c r="BK84" s="163">
        <f>ROUND(P84*H84,2)</f>
        <v>0</v>
      </c>
      <c r="BL84" s="12" t="s">
        <v>268</v>
      </c>
      <c r="BM84" s="12" t="s">
        <v>353</v>
      </c>
    </row>
    <row r="85" spans="2:65" s="1" customFormat="1" ht="11.25">
      <c r="B85" s="28"/>
      <c r="C85" s="29"/>
      <c r="D85" s="164" t="s">
        <v>142</v>
      </c>
      <c r="E85" s="29"/>
      <c r="F85" s="165" t="s">
        <v>352</v>
      </c>
      <c r="G85" s="29"/>
      <c r="H85" s="29"/>
      <c r="I85" s="97"/>
      <c r="J85" s="97"/>
      <c r="K85" s="29"/>
      <c r="L85" s="29"/>
      <c r="M85" s="32"/>
      <c r="N85" s="166"/>
      <c r="O85" s="53"/>
      <c r="P85" s="53"/>
      <c r="Q85" s="53"/>
      <c r="R85" s="53"/>
      <c r="S85" s="53"/>
      <c r="T85" s="53"/>
      <c r="U85" s="53"/>
      <c r="V85" s="53"/>
      <c r="W85" s="53"/>
      <c r="X85" s="54"/>
      <c r="AT85" s="12" t="s">
        <v>142</v>
      </c>
      <c r="AU85" s="12" t="s">
        <v>75</v>
      </c>
    </row>
    <row r="86" spans="2:65" s="1" customFormat="1" ht="22.5" customHeight="1">
      <c r="B86" s="28"/>
      <c r="C86" s="182" t="s">
        <v>85</v>
      </c>
      <c r="D86" s="182" t="s">
        <v>210</v>
      </c>
      <c r="E86" s="183" t="s">
        <v>354</v>
      </c>
      <c r="F86" s="184" t="s">
        <v>355</v>
      </c>
      <c r="G86" s="185" t="s">
        <v>137</v>
      </c>
      <c r="H86" s="186">
        <v>2</v>
      </c>
      <c r="I86" s="187"/>
      <c r="J86" s="187"/>
      <c r="K86" s="188">
        <f>ROUND(P86*H86,2)</f>
        <v>0</v>
      </c>
      <c r="L86" s="184" t="s">
        <v>266</v>
      </c>
      <c r="M86" s="32"/>
      <c r="N86" s="189" t="s">
        <v>1</v>
      </c>
      <c r="O86" s="159" t="s">
        <v>44</v>
      </c>
      <c r="P86" s="160">
        <f>I86+J86</f>
        <v>0</v>
      </c>
      <c r="Q86" s="160">
        <f>ROUND(I86*H86,2)</f>
        <v>0</v>
      </c>
      <c r="R86" s="160">
        <f>ROUND(J86*H86,2)</f>
        <v>0</v>
      </c>
      <c r="S86" s="53"/>
      <c r="T86" s="161">
        <f>S86*H86</f>
        <v>0</v>
      </c>
      <c r="U86" s="161">
        <v>0</v>
      </c>
      <c r="V86" s="161">
        <f>U86*H86</f>
        <v>0</v>
      </c>
      <c r="W86" s="161">
        <v>0</v>
      </c>
      <c r="X86" s="162">
        <f>W86*H86</f>
        <v>0</v>
      </c>
      <c r="AR86" s="12" t="s">
        <v>213</v>
      </c>
      <c r="AT86" s="12" t="s">
        <v>210</v>
      </c>
      <c r="AU86" s="12" t="s">
        <v>75</v>
      </c>
      <c r="AY86" s="12" t="s">
        <v>139</v>
      </c>
      <c r="BE86" s="163">
        <f>IF(O86="základní",K86,0)</f>
        <v>0</v>
      </c>
      <c r="BF86" s="163">
        <f>IF(O86="snížená",K86,0)</f>
        <v>0</v>
      </c>
      <c r="BG86" s="163">
        <f>IF(O86="zákl. přenesená",K86,0)</f>
        <v>0</v>
      </c>
      <c r="BH86" s="163">
        <f>IF(O86="sníž. přenesená",K86,0)</f>
        <v>0</v>
      </c>
      <c r="BI86" s="163">
        <f>IF(O86="nulová",K86,0)</f>
        <v>0</v>
      </c>
      <c r="BJ86" s="12" t="s">
        <v>83</v>
      </c>
      <c r="BK86" s="163">
        <f>ROUND(P86*H86,2)</f>
        <v>0</v>
      </c>
      <c r="BL86" s="12" t="s">
        <v>213</v>
      </c>
      <c r="BM86" s="12" t="s">
        <v>356</v>
      </c>
    </row>
    <row r="87" spans="2:65" s="1" customFormat="1" ht="11.25">
      <c r="B87" s="28"/>
      <c r="C87" s="29"/>
      <c r="D87" s="164" t="s">
        <v>142</v>
      </c>
      <c r="E87" s="29"/>
      <c r="F87" s="165" t="s">
        <v>355</v>
      </c>
      <c r="G87" s="29"/>
      <c r="H87" s="29"/>
      <c r="I87" s="97"/>
      <c r="J87" s="97"/>
      <c r="K87" s="29"/>
      <c r="L87" s="29"/>
      <c r="M87" s="32"/>
      <c r="N87" s="166"/>
      <c r="O87" s="53"/>
      <c r="P87" s="53"/>
      <c r="Q87" s="53"/>
      <c r="R87" s="53"/>
      <c r="S87" s="53"/>
      <c r="T87" s="53"/>
      <c r="U87" s="53"/>
      <c r="V87" s="53"/>
      <c r="W87" s="53"/>
      <c r="X87" s="54"/>
      <c r="AT87" s="12" t="s">
        <v>142</v>
      </c>
      <c r="AU87" s="12" t="s">
        <v>75</v>
      </c>
    </row>
    <row r="88" spans="2:65" s="1" customFormat="1" ht="22.5" customHeight="1">
      <c r="B88" s="28"/>
      <c r="C88" s="149" t="s">
        <v>146</v>
      </c>
      <c r="D88" s="149" t="s">
        <v>134</v>
      </c>
      <c r="E88" s="150" t="s">
        <v>357</v>
      </c>
      <c r="F88" s="151" t="s">
        <v>358</v>
      </c>
      <c r="G88" s="152" t="s">
        <v>137</v>
      </c>
      <c r="H88" s="153">
        <v>2</v>
      </c>
      <c r="I88" s="154"/>
      <c r="J88" s="155"/>
      <c r="K88" s="156">
        <f>ROUND(P88*H88,2)</f>
        <v>0</v>
      </c>
      <c r="L88" s="151" t="s">
        <v>266</v>
      </c>
      <c r="M88" s="157"/>
      <c r="N88" s="158" t="s">
        <v>1</v>
      </c>
      <c r="O88" s="159" t="s">
        <v>44</v>
      </c>
      <c r="P88" s="160">
        <f>I88+J88</f>
        <v>0</v>
      </c>
      <c r="Q88" s="160">
        <f>ROUND(I88*H88,2)</f>
        <v>0</v>
      </c>
      <c r="R88" s="160">
        <f>ROUND(J88*H88,2)</f>
        <v>0</v>
      </c>
      <c r="S88" s="53"/>
      <c r="T88" s="161">
        <f>S88*H88</f>
        <v>0</v>
      </c>
      <c r="U88" s="161">
        <v>0</v>
      </c>
      <c r="V88" s="161">
        <f>U88*H88</f>
        <v>0</v>
      </c>
      <c r="W88" s="161">
        <v>0</v>
      </c>
      <c r="X88" s="162">
        <f>W88*H88</f>
        <v>0</v>
      </c>
      <c r="AR88" s="12" t="s">
        <v>267</v>
      </c>
      <c r="AT88" s="12" t="s">
        <v>134</v>
      </c>
      <c r="AU88" s="12" t="s">
        <v>75</v>
      </c>
      <c r="AY88" s="12" t="s">
        <v>139</v>
      </c>
      <c r="BE88" s="163">
        <f>IF(O88="základní",K88,0)</f>
        <v>0</v>
      </c>
      <c r="BF88" s="163">
        <f>IF(O88="snížená",K88,0)</f>
        <v>0</v>
      </c>
      <c r="BG88" s="163">
        <f>IF(O88="zákl. přenesená",K88,0)</f>
        <v>0</v>
      </c>
      <c r="BH88" s="163">
        <f>IF(O88="sníž. přenesená",K88,0)</f>
        <v>0</v>
      </c>
      <c r="BI88" s="163">
        <f>IF(O88="nulová",K88,0)</f>
        <v>0</v>
      </c>
      <c r="BJ88" s="12" t="s">
        <v>83</v>
      </c>
      <c r="BK88" s="163">
        <f>ROUND(P88*H88,2)</f>
        <v>0</v>
      </c>
      <c r="BL88" s="12" t="s">
        <v>268</v>
      </c>
      <c r="BM88" s="12" t="s">
        <v>359</v>
      </c>
    </row>
    <row r="89" spans="2:65" s="1" customFormat="1" ht="11.25">
      <c r="B89" s="28"/>
      <c r="C89" s="29"/>
      <c r="D89" s="164" t="s">
        <v>142</v>
      </c>
      <c r="E89" s="29"/>
      <c r="F89" s="165" t="s">
        <v>358</v>
      </c>
      <c r="G89" s="29"/>
      <c r="H89" s="29"/>
      <c r="I89" s="97"/>
      <c r="J89" s="97"/>
      <c r="K89" s="29"/>
      <c r="L89" s="29"/>
      <c r="M89" s="32"/>
      <c r="N89" s="166"/>
      <c r="O89" s="53"/>
      <c r="P89" s="53"/>
      <c r="Q89" s="53"/>
      <c r="R89" s="53"/>
      <c r="S89" s="53"/>
      <c r="T89" s="53"/>
      <c r="U89" s="53"/>
      <c r="V89" s="53"/>
      <c r="W89" s="53"/>
      <c r="X89" s="54"/>
      <c r="AT89" s="12" t="s">
        <v>142</v>
      </c>
      <c r="AU89" s="12" t="s">
        <v>75</v>
      </c>
    </row>
    <row r="90" spans="2:65" s="1" customFormat="1" ht="22.5" customHeight="1">
      <c r="B90" s="28"/>
      <c r="C90" s="149" t="s">
        <v>140</v>
      </c>
      <c r="D90" s="149" t="s">
        <v>134</v>
      </c>
      <c r="E90" s="150" t="s">
        <v>360</v>
      </c>
      <c r="F90" s="151" t="s">
        <v>361</v>
      </c>
      <c r="G90" s="152" t="s">
        <v>137</v>
      </c>
      <c r="H90" s="153">
        <v>2</v>
      </c>
      <c r="I90" s="154"/>
      <c r="J90" s="155"/>
      <c r="K90" s="156">
        <f>ROUND(P90*H90,2)</f>
        <v>0</v>
      </c>
      <c r="L90" s="151" t="s">
        <v>266</v>
      </c>
      <c r="M90" s="157"/>
      <c r="N90" s="158" t="s">
        <v>1</v>
      </c>
      <c r="O90" s="159" t="s">
        <v>44</v>
      </c>
      <c r="P90" s="160">
        <f>I90+J90</f>
        <v>0</v>
      </c>
      <c r="Q90" s="160">
        <f>ROUND(I90*H90,2)</f>
        <v>0</v>
      </c>
      <c r="R90" s="160">
        <f>ROUND(J90*H90,2)</f>
        <v>0</v>
      </c>
      <c r="S90" s="53"/>
      <c r="T90" s="161">
        <f>S90*H90</f>
        <v>0</v>
      </c>
      <c r="U90" s="161">
        <v>0</v>
      </c>
      <c r="V90" s="161">
        <f>U90*H90</f>
        <v>0</v>
      </c>
      <c r="W90" s="161">
        <v>0</v>
      </c>
      <c r="X90" s="162">
        <f>W90*H90</f>
        <v>0</v>
      </c>
      <c r="AR90" s="12" t="s">
        <v>267</v>
      </c>
      <c r="AT90" s="12" t="s">
        <v>134</v>
      </c>
      <c r="AU90" s="12" t="s">
        <v>75</v>
      </c>
      <c r="AY90" s="12" t="s">
        <v>139</v>
      </c>
      <c r="BE90" s="163">
        <f>IF(O90="základní",K90,0)</f>
        <v>0</v>
      </c>
      <c r="BF90" s="163">
        <f>IF(O90="snížená",K90,0)</f>
        <v>0</v>
      </c>
      <c r="BG90" s="163">
        <f>IF(O90="zákl. přenesená",K90,0)</f>
        <v>0</v>
      </c>
      <c r="BH90" s="163">
        <f>IF(O90="sníž. přenesená",K90,0)</f>
        <v>0</v>
      </c>
      <c r="BI90" s="163">
        <f>IF(O90="nulová",K90,0)</f>
        <v>0</v>
      </c>
      <c r="BJ90" s="12" t="s">
        <v>83</v>
      </c>
      <c r="BK90" s="163">
        <f>ROUND(P90*H90,2)</f>
        <v>0</v>
      </c>
      <c r="BL90" s="12" t="s">
        <v>268</v>
      </c>
      <c r="BM90" s="12" t="s">
        <v>362</v>
      </c>
    </row>
    <row r="91" spans="2:65" s="1" customFormat="1" ht="11.25">
      <c r="B91" s="28"/>
      <c r="C91" s="29"/>
      <c r="D91" s="164" t="s">
        <v>142</v>
      </c>
      <c r="E91" s="29"/>
      <c r="F91" s="165" t="s">
        <v>361</v>
      </c>
      <c r="G91" s="29"/>
      <c r="H91" s="29"/>
      <c r="I91" s="97"/>
      <c r="J91" s="97"/>
      <c r="K91" s="29"/>
      <c r="L91" s="29"/>
      <c r="M91" s="32"/>
      <c r="N91" s="166"/>
      <c r="O91" s="53"/>
      <c r="P91" s="53"/>
      <c r="Q91" s="53"/>
      <c r="R91" s="53"/>
      <c r="S91" s="53"/>
      <c r="T91" s="53"/>
      <c r="U91" s="53"/>
      <c r="V91" s="53"/>
      <c r="W91" s="53"/>
      <c r="X91" s="54"/>
      <c r="AT91" s="12" t="s">
        <v>142</v>
      </c>
      <c r="AU91" s="12" t="s">
        <v>75</v>
      </c>
    </row>
    <row r="92" spans="2:65" s="1" customFormat="1" ht="22.5" customHeight="1">
      <c r="B92" s="28"/>
      <c r="C92" s="149" t="s">
        <v>157</v>
      </c>
      <c r="D92" s="149" t="s">
        <v>134</v>
      </c>
      <c r="E92" s="150" t="s">
        <v>363</v>
      </c>
      <c r="F92" s="151" t="s">
        <v>364</v>
      </c>
      <c r="G92" s="152" t="s">
        <v>137</v>
      </c>
      <c r="H92" s="153">
        <v>2</v>
      </c>
      <c r="I92" s="154"/>
      <c r="J92" s="155"/>
      <c r="K92" s="156">
        <f>ROUND(P92*H92,2)</f>
        <v>0</v>
      </c>
      <c r="L92" s="151" t="s">
        <v>266</v>
      </c>
      <c r="M92" s="157"/>
      <c r="N92" s="158" t="s">
        <v>1</v>
      </c>
      <c r="O92" s="159" t="s">
        <v>44</v>
      </c>
      <c r="P92" s="160">
        <f>I92+J92</f>
        <v>0</v>
      </c>
      <c r="Q92" s="160">
        <f>ROUND(I92*H92,2)</f>
        <v>0</v>
      </c>
      <c r="R92" s="160">
        <f>ROUND(J92*H92,2)</f>
        <v>0</v>
      </c>
      <c r="S92" s="53"/>
      <c r="T92" s="161">
        <f>S92*H92</f>
        <v>0</v>
      </c>
      <c r="U92" s="161">
        <v>0</v>
      </c>
      <c r="V92" s="161">
        <f>U92*H92</f>
        <v>0</v>
      </c>
      <c r="W92" s="161">
        <v>0</v>
      </c>
      <c r="X92" s="162">
        <f>W92*H92</f>
        <v>0</v>
      </c>
      <c r="AR92" s="12" t="s">
        <v>267</v>
      </c>
      <c r="AT92" s="12" t="s">
        <v>134</v>
      </c>
      <c r="AU92" s="12" t="s">
        <v>75</v>
      </c>
      <c r="AY92" s="12" t="s">
        <v>139</v>
      </c>
      <c r="BE92" s="163">
        <f>IF(O92="základní",K92,0)</f>
        <v>0</v>
      </c>
      <c r="BF92" s="163">
        <f>IF(O92="snížená",K92,0)</f>
        <v>0</v>
      </c>
      <c r="BG92" s="163">
        <f>IF(O92="zákl. přenesená",K92,0)</f>
        <v>0</v>
      </c>
      <c r="BH92" s="163">
        <f>IF(O92="sníž. přenesená",K92,0)</f>
        <v>0</v>
      </c>
      <c r="BI92" s="163">
        <f>IF(O92="nulová",K92,0)</f>
        <v>0</v>
      </c>
      <c r="BJ92" s="12" t="s">
        <v>83</v>
      </c>
      <c r="BK92" s="163">
        <f>ROUND(P92*H92,2)</f>
        <v>0</v>
      </c>
      <c r="BL92" s="12" t="s">
        <v>268</v>
      </c>
      <c r="BM92" s="12" t="s">
        <v>365</v>
      </c>
    </row>
    <row r="93" spans="2:65" s="1" customFormat="1" ht="11.25">
      <c r="B93" s="28"/>
      <c r="C93" s="29"/>
      <c r="D93" s="164" t="s">
        <v>142</v>
      </c>
      <c r="E93" s="29"/>
      <c r="F93" s="165" t="s">
        <v>364</v>
      </c>
      <c r="G93" s="29"/>
      <c r="H93" s="29"/>
      <c r="I93" s="97"/>
      <c r="J93" s="97"/>
      <c r="K93" s="29"/>
      <c r="L93" s="29"/>
      <c r="M93" s="32"/>
      <c r="N93" s="166"/>
      <c r="O93" s="53"/>
      <c r="P93" s="53"/>
      <c r="Q93" s="53"/>
      <c r="R93" s="53"/>
      <c r="S93" s="53"/>
      <c r="T93" s="53"/>
      <c r="U93" s="53"/>
      <c r="V93" s="53"/>
      <c r="W93" s="53"/>
      <c r="X93" s="54"/>
      <c r="AT93" s="12" t="s">
        <v>142</v>
      </c>
      <c r="AU93" s="12" t="s">
        <v>75</v>
      </c>
    </row>
    <row r="94" spans="2:65" s="1" customFormat="1" ht="22.5" customHeight="1">
      <c r="B94" s="28"/>
      <c r="C94" s="149" t="s">
        <v>161</v>
      </c>
      <c r="D94" s="149" t="s">
        <v>134</v>
      </c>
      <c r="E94" s="150" t="s">
        <v>366</v>
      </c>
      <c r="F94" s="151" t="s">
        <v>367</v>
      </c>
      <c r="G94" s="152" t="s">
        <v>137</v>
      </c>
      <c r="H94" s="153">
        <v>2</v>
      </c>
      <c r="I94" s="154"/>
      <c r="J94" s="155"/>
      <c r="K94" s="156">
        <f>ROUND(P94*H94,2)</f>
        <v>0</v>
      </c>
      <c r="L94" s="151" t="s">
        <v>266</v>
      </c>
      <c r="M94" s="157"/>
      <c r="N94" s="158" t="s">
        <v>1</v>
      </c>
      <c r="O94" s="159" t="s">
        <v>44</v>
      </c>
      <c r="P94" s="160">
        <f>I94+J94</f>
        <v>0</v>
      </c>
      <c r="Q94" s="160">
        <f>ROUND(I94*H94,2)</f>
        <v>0</v>
      </c>
      <c r="R94" s="160">
        <f>ROUND(J94*H94,2)</f>
        <v>0</v>
      </c>
      <c r="S94" s="53"/>
      <c r="T94" s="161">
        <f>S94*H94</f>
        <v>0</v>
      </c>
      <c r="U94" s="161">
        <v>0</v>
      </c>
      <c r="V94" s="161">
        <f>U94*H94</f>
        <v>0</v>
      </c>
      <c r="W94" s="161">
        <v>0</v>
      </c>
      <c r="X94" s="162">
        <f>W94*H94</f>
        <v>0</v>
      </c>
      <c r="AR94" s="12" t="s">
        <v>267</v>
      </c>
      <c r="AT94" s="12" t="s">
        <v>134</v>
      </c>
      <c r="AU94" s="12" t="s">
        <v>75</v>
      </c>
      <c r="AY94" s="12" t="s">
        <v>139</v>
      </c>
      <c r="BE94" s="163">
        <f>IF(O94="základní",K94,0)</f>
        <v>0</v>
      </c>
      <c r="BF94" s="163">
        <f>IF(O94="snížená",K94,0)</f>
        <v>0</v>
      </c>
      <c r="BG94" s="163">
        <f>IF(O94="zákl. přenesená",K94,0)</f>
        <v>0</v>
      </c>
      <c r="BH94" s="163">
        <f>IF(O94="sníž. přenesená",K94,0)</f>
        <v>0</v>
      </c>
      <c r="BI94" s="163">
        <f>IF(O94="nulová",K94,0)</f>
        <v>0</v>
      </c>
      <c r="BJ94" s="12" t="s">
        <v>83</v>
      </c>
      <c r="BK94" s="163">
        <f>ROUND(P94*H94,2)</f>
        <v>0</v>
      </c>
      <c r="BL94" s="12" t="s">
        <v>268</v>
      </c>
      <c r="BM94" s="12" t="s">
        <v>368</v>
      </c>
    </row>
    <row r="95" spans="2:65" s="1" customFormat="1" ht="11.25">
      <c r="B95" s="28"/>
      <c r="C95" s="29"/>
      <c r="D95" s="164" t="s">
        <v>142</v>
      </c>
      <c r="E95" s="29"/>
      <c r="F95" s="165" t="s">
        <v>367</v>
      </c>
      <c r="G95" s="29"/>
      <c r="H95" s="29"/>
      <c r="I95" s="97"/>
      <c r="J95" s="97"/>
      <c r="K95" s="29"/>
      <c r="L95" s="29"/>
      <c r="M95" s="32"/>
      <c r="N95" s="166"/>
      <c r="O95" s="53"/>
      <c r="P95" s="53"/>
      <c r="Q95" s="53"/>
      <c r="R95" s="53"/>
      <c r="S95" s="53"/>
      <c r="T95" s="53"/>
      <c r="U95" s="53"/>
      <c r="V95" s="53"/>
      <c r="W95" s="53"/>
      <c r="X95" s="54"/>
      <c r="AT95" s="12" t="s">
        <v>142</v>
      </c>
      <c r="AU95" s="12" t="s">
        <v>75</v>
      </c>
    </row>
    <row r="96" spans="2:65" s="1" customFormat="1" ht="22.5" customHeight="1">
      <c r="B96" s="28"/>
      <c r="C96" s="182" t="s">
        <v>165</v>
      </c>
      <c r="D96" s="182" t="s">
        <v>210</v>
      </c>
      <c r="E96" s="183" t="s">
        <v>369</v>
      </c>
      <c r="F96" s="184" t="s">
        <v>370</v>
      </c>
      <c r="G96" s="185" t="s">
        <v>137</v>
      </c>
      <c r="H96" s="186">
        <v>8</v>
      </c>
      <c r="I96" s="187"/>
      <c r="J96" s="187"/>
      <c r="K96" s="188">
        <f>ROUND(P96*H96,2)</f>
        <v>0</v>
      </c>
      <c r="L96" s="184" t="s">
        <v>266</v>
      </c>
      <c r="M96" s="32"/>
      <c r="N96" s="189" t="s">
        <v>1</v>
      </c>
      <c r="O96" s="159" t="s">
        <v>44</v>
      </c>
      <c r="P96" s="160">
        <f>I96+J96</f>
        <v>0</v>
      </c>
      <c r="Q96" s="160">
        <f>ROUND(I96*H96,2)</f>
        <v>0</v>
      </c>
      <c r="R96" s="160">
        <f>ROUND(J96*H96,2)</f>
        <v>0</v>
      </c>
      <c r="S96" s="53"/>
      <c r="T96" s="161">
        <f>S96*H96</f>
        <v>0</v>
      </c>
      <c r="U96" s="161">
        <v>0</v>
      </c>
      <c r="V96" s="161">
        <f>U96*H96</f>
        <v>0</v>
      </c>
      <c r="W96" s="161">
        <v>0</v>
      </c>
      <c r="X96" s="162">
        <f>W96*H96</f>
        <v>0</v>
      </c>
      <c r="AR96" s="12" t="s">
        <v>213</v>
      </c>
      <c r="AT96" s="12" t="s">
        <v>210</v>
      </c>
      <c r="AU96" s="12" t="s">
        <v>75</v>
      </c>
      <c r="AY96" s="12" t="s">
        <v>139</v>
      </c>
      <c r="BE96" s="163">
        <f>IF(O96="základní",K96,0)</f>
        <v>0</v>
      </c>
      <c r="BF96" s="163">
        <f>IF(O96="snížená",K96,0)</f>
        <v>0</v>
      </c>
      <c r="BG96" s="163">
        <f>IF(O96="zákl. přenesená",K96,0)</f>
        <v>0</v>
      </c>
      <c r="BH96" s="163">
        <f>IF(O96="sníž. přenesená",K96,0)</f>
        <v>0</v>
      </c>
      <c r="BI96" s="163">
        <f>IF(O96="nulová",K96,0)</f>
        <v>0</v>
      </c>
      <c r="BJ96" s="12" t="s">
        <v>83</v>
      </c>
      <c r="BK96" s="163">
        <f>ROUND(P96*H96,2)</f>
        <v>0</v>
      </c>
      <c r="BL96" s="12" t="s">
        <v>213</v>
      </c>
      <c r="BM96" s="12" t="s">
        <v>371</v>
      </c>
    </row>
    <row r="97" spans="2:65" s="1" customFormat="1" ht="11.25">
      <c r="B97" s="28"/>
      <c r="C97" s="29"/>
      <c r="D97" s="164" t="s">
        <v>142</v>
      </c>
      <c r="E97" s="29"/>
      <c r="F97" s="165" t="s">
        <v>370</v>
      </c>
      <c r="G97" s="29"/>
      <c r="H97" s="29"/>
      <c r="I97" s="97"/>
      <c r="J97" s="97"/>
      <c r="K97" s="29"/>
      <c r="L97" s="29"/>
      <c r="M97" s="32"/>
      <c r="N97" s="166"/>
      <c r="O97" s="53"/>
      <c r="P97" s="53"/>
      <c r="Q97" s="53"/>
      <c r="R97" s="53"/>
      <c r="S97" s="53"/>
      <c r="T97" s="53"/>
      <c r="U97" s="53"/>
      <c r="V97" s="53"/>
      <c r="W97" s="53"/>
      <c r="X97" s="54"/>
      <c r="AT97" s="12" t="s">
        <v>142</v>
      </c>
      <c r="AU97" s="12" t="s">
        <v>75</v>
      </c>
    </row>
    <row r="98" spans="2:65" s="1" customFormat="1" ht="22.5" customHeight="1">
      <c r="B98" s="28"/>
      <c r="C98" s="149" t="s">
        <v>138</v>
      </c>
      <c r="D98" s="149" t="s">
        <v>134</v>
      </c>
      <c r="E98" s="150" t="s">
        <v>372</v>
      </c>
      <c r="F98" s="151" t="s">
        <v>373</v>
      </c>
      <c r="G98" s="152" t="s">
        <v>292</v>
      </c>
      <c r="H98" s="153">
        <v>20</v>
      </c>
      <c r="I98" s="154"/>
      <c r="J98" s="155"/>
      <c r="K98" s="156">
        <f>ROUND(P98*H98,2)</f>
        <v>0</v>
      </c>
      <c r="L98" s="151" t="s">
        <v>266</v>
      </c>
      <c r="M98" s="157"/>
      <c r="N98" s="158" t="s">
        <v>1</v>
      </c>
      <c r="O98" s="159" t="s">
        <v>44</v>
      </c>
      <c r="P98" s="160">
        <f>I98+J98</f>
        <v>0</v>
      </c>
      <c r="Q98" s="160">
        <f>ROUND(I98*H98,2)</f>
        <v>0</v>
      </c>
      <c r="R98" s="160">
        <f>ROUND(J98*H98,2)</f>
        <v>0</v>
      </c>
      <c r="S98" s="53"/>
      <c r="T98" s="161">
        <f>S98*H98</f>
        <v>0</v>
      </c>
      <c r="U98" s="161">
        <v>0</v>
      </c>
      <c r="V98" s="161">
        <f>U98*H98</f>
        <v>0</v>
      </c>
      <c r="W98" s="161">
        <v>0</v>
      </c>
      <c r="X98" s="162">
        <f>W98*H98</f>
        <v>0</v>
      </c>
      <c r="AR98" s="12" t="s">
        <v>267</v>
      </c>
      <c r="AT98" s="12" t="s">
        <v>134</v>
      </c>
      <c r="AU98" s="12" t="s">
        <v>75</v>
      </c>
      <c r="AY98" s="12" t="s">
        <v>139</v>
      </c>
      <c r="BE98" s="163">
        <f>IF(O98="základní",K98,0)</f>
        <v>0</v>
      </c>
      <c r="BF98" s="163">
        <f>IF(O98="snížená",K98,0)</f>
        <v>0</v>
      </c>
      <c r="BG98" s="163">
        <f>IF(O98="zákl. přenesená",K98,0)</f>
        <v>0</v>
      </c>
      <c r="BH98" s="163">
        <f>IF(O98="sníž. přenesená",K98,0)</f>
        <v>0</v>
      </c>
      <c r="BI98" s="163">
        <f>IF(O98="nulová",K98,0)</f>
        <v>0</v>
      </c>
      <c r="BJ98" s="12" t="s">
        <v>83</v>
      </c>
      <c r="BK98" s="163">
        <f>ROUND(P98*H98,2)</f>
        <v>0</v>
      </c>
      <c r="BL98" s="12" t="s">
        <v>268</v>
      </c>
      <c r="BM98" s="12" t="s">
        <v>374</v>
      </c>
    </row>
    <row r="99" spans="2:65" s="1" customFormat="1" ht="11.25">
      <c r="B99" s="28"/>
      <c r="C99" s="29"/>
      <c r="D99" s="164" t="s">
        <v>142</v>
      </c>
      <c r="E99" s="29"/>
      <c r="F99" s="165" t="s">
        <v>373</v>
      </c>
      <c r="G99" s="29"/>
      <c r="H99" s="29"/>
      <c r="I99" s="97"/>
      <c r="J99" s="97"/>
      <c r="K99" s="29"/>
      <c r="L99" s="29"/>
      <c r="M99" s="32"/>
      <c r="N99" s="166"/>
      <c r="O99" s="53"/>
      <c r="P99" s="53"/>
      <c r="Q99" s="53"/>
      <c r="R99" s="53"/>
      <c r="S99" s="53"/>
      <c r="T99" s="53"/>
      <c r="U99" s="53"/>
      <c r="V99" s="53"/>
      <c r="W99" s="53"/>
      <c r="X99" s="54"/>
      <c r="AT99" s="12" t="s">
        <v>142</v>
      </c>
      <c r="AU99" s="12" t="s">
        <v>75</v>
      </c>
    </row>
    <row r="100" spans="2:65" s="1" customFormat="1" ht="22.5" customHeight="1">
      <c r="B100" s="28"/>
      <c r="C100" s="182" t="s">
        <v>172</v>
      </c>
      <c r="D100" s="182" t="s">
        <v>210</v>
      </c>
      <c r="E100" s="183" t="s">
        <v>294</v>
      </c>
      <c r="F100" s="184" t="s">
        <v>295</v>
      </c>
      <c r="G100" s="185" t="s">
        <v>292</v>
      </c>
      <c r="H100" s="186">
        <v>20</v>
      </c>
      <c r="I100" s="187"/>
      <c r="J100" s="187"/>
      <c r="K100" s="188">
        <f>ROUND(P100*H100,2)</f>
        <v>0</v>
      </c>
      <c r="L100" s="184" t="s">
        <v>266</v>
      </c>
      <c r="M100" s="32"/>
      <c r="N100" s="189" t="s">
        <v>1</v>
      </c>
      <c r="O100" s="159" t="s">
        <v>44</v>
      </c>
      <c r="P100" s="160">
        <f>I100+J100</f>
        <v>0</v>
      </c>
      <c r="Q100" s="160">
        <f>ROUND(I100*H100,2)</f>
        <v>0</v>
      </c>
      <c r="R100" s="160">
        <f>ROUND(J100*H100,2)</f>
        <v>0</v>
      </c>
      <c r="S100" s="53"/>
      <c r="T100" s="161">
        <f>S100*H100</f>
        <v>0</v>
      </c>
      <c r="U100" s="161">
        <v>0</v>
      </c>
      <c r="V100" s="161">
        <f>U100*H100</f>
        <v>0</v>
      </c>
      <c r="W100" s="161">
        <v>0</v>
      </c>
      <c r="X100" s="162">
        <f>W100*H100</f>
        <v>0</v>
      </c>
      <c r="AR100" s="12" t="s">
        <v>213</v>
      </c>
      <c r="AT100" s="12" t="s">
        <v>210</v>
      </c>
      <c r="AU100" s="12" t="s">
        <v>75</v>
      </c>
      <c r="AY100" s="12" t="s">
        <v>139</v>
      </c>
      <c r="BE100" s="163">
        <f>IF(O100="základní",K100,0)</f>
        <v>0</v>
      </c>
      <c r="BF100" s="163">
        <f>IF(O100="snížená",K100,0)</f>
        <v>0</v>
      </c>
      <c r="BG100" s="163">
        <f>IF(O100="zákl. přenesená",K100,0)</f>
        <v>0</v>
      </c>
      <c r="BH100" s="163">
        <f>IF(O100="sníž. přenesená",K100,0)</f>
        <v>0</v>
      </c>
      <c r="BI100" s="163">
        <f>IF(O100="nulová",K100,0)</f>
        <v>0</v>
      </c>
      <c r="BJ100" s="12" t="s">
        <v>83</v>
      </c>
      <c r="BK100" s="163">
        <f>ROUND(P100*H100,2)</f>
        <v>0</v>
      </c>
      <c r="BL100" s="12" t="s">
        <v>213</v>
      </c>
      <c r="BM100" s="12" t="s">
        <v>375</v>
      </c>
    </row>
    <row r="101" spans="2:65" s="1" customFormat="1" ht="19.5">
      <c r="B101" s="28"/>
      <c r="C101" s="29"/>
      <c r="D101" s="164" t="s">
        <v>142</v>
      </c>
      <c r="E101" s="29"/>
      <c r="F101" s="165" t="s">
        <v>297</v>
      </c>
      <c r="G101" s="29"/>
      <c r="H101" s="29"/>
      <c r="I101" s="97"/>
      <c r="J101" s="97"/>
      <c r="K101" s="29"/>
      <c r="L101" s="29"/>
      <c r="M101" s="32"/>
      <c r="N101" s="166"/>
      <c r="O101" s="53"/>
      <c r="P101" s="53"/>
      <c r="Q101" s="53"/>
      <c r="R101" s="53"/>
      <c r="S101" s="53"/>
      <c r="T101" s="53"/>
      <c r="U101" s="53"/>
      <c r="V101" s="53"/>
      <c r="W101" s="53"/>
      <c r="X101" s="54"/>
      <c r="AT101" s="12" t="s">
        <v>142</v>
      </c>
      <c r="AU101" s="12" t="s">
        <v>75</v>
      </c>
    </row>
    <row r="102" spans="2:65" s="1" customFormat="1" ht="22.5" customHeight="1">
      <c r="B102" s="28"/>
      <c r="C102" s="149" t="s">
        <v>176</v>
      </c>
      <c r="D102" s="149" t="s">
        <v>134</v>
      </c>
      <c r="E102" s="150" t="s">
        <v>376</v>
      </c>
      <c r="F102" s="151" t="s">
        <v>377</v>
      </c>
      <c r="G102" s="152" t="s">
        <v>137</v>
      </c>
      <c r="H102" s="153">
        <v>7</v>
      </c>
      <c r="I102" s="154"/>
      <c r="J102" s="155"/>
      <c r="K102" s="156">
        <f>ROUND(P102*H102,2)</f>
        <v>0</v>
      </c>
      <c r="L102" s="151" t="s">
        <v>266</v>
      </c>
      <c r="M102" s="157"/>
      <c r="N102" s="158" t="s">
        <v>1</v>
      </c>
      <c r="O102" s="159" t="s">
        <v>44</v>
      </c>
      <c r="P102" s="160">
        <f>I102+J102</f>
        <v>0</v>
      </c>
      <c r="Q102" s="160">
        <f>ROUND(I102*H102,2)</f>
        <v>0</v>
      </c>
      <c r="R102" s="160">
        <f>ROUND(J102*H102,2)</f>
        <v>0</v>
      </c>
      <c r="S102" s="53"/>
      <c r="T102" s="161">
        <f>S102*H102</f>
        <v>0</v>
      </c>
      <c r="U102" s="161">
        <v>0</v>
      </c>
      <c r="V102" s="161">
        <f>U102*H102</f>
        <v>0</v>
      </c>
      <c r="W102" s="161">
        <v>0</v>
      </c>
      <c r="X102" s="162">
        <f>W102*H102</f>
        <v>0</v>
      </c>
      <c r="AR102" s="12" t="s">
        <v>267</v>
      </c>
      <c r="AT102" s="12" t="s">
        <v>134</v>
      </c>
      <c r="AU102" s="12" t="s">
        <v>75</v>
      </c>
      <c r="AY102" s="12" t="s">
        <v>139</v>
      </c>
      <c r="BE102" s="163">
        <f>IF(O102="základní",K102,0)</f>
        <v>0</v>
      </c>
      <c r="BF102" s="163">
        <f>IF(O102="snížená",K102,0)</f>
        <v>0</v>
      </c>
      <c r="BG102" s="163">
        <f>IF(O102="zákl. přenesená",K102,0)</f>
        <v>0</v>
      </c>
      <c r="BH102" s="163">
        <f>IF(O102="sníž. přenesená",K102,0)</f>
        <v>0</v>
      </c>
      <c r="BI102" s="163">
        <f>IF(O102="nulová",K102,0)</f>
        <v>0</v>
      </c>
      <c r="BJ102" s="12" t="s">
        <v>83</v>
      </c>
      <c r="BK102" s="163">
        <f>ROUND(P102*H102,2)</f>
        <v>0</v>
      </c>
      <c r="BL102" s="12" t="s">
        <v>268</v>
      </c>
      <c r="BM102" s="12" t="s">
        <v>378</v>
      </c>
    </row>
    <row r="103" spans="2:65" s="1" customFormat="1" ht="11.25">
      <c r="B103" s="28"/>
      <c r="C103" s="29"/>
      <c r="D103" s="164" t="s">
        <v>142</v>
      </c>
      <c r="E103" s="29"/>
      <c r="F103" s="165" t="s">
        <v>377</v>
      </c>
      <c r="G103" s="29"/>
      <c r="H103" s="29"/>
      <c r="I103" s="97"/>
      <c r="J103" s="97"/>
      <c r="K103" s="29"/>
      <c r="L103" s="29"/>
      <c r="M103" s="32"/>
      <c r="N103" s="166"/>
      <c r="O103" s="53"/>
      <c r="P103" s="53"/>
      <c r="Q103" s="53"/>
      <c r="R103" s="53"/>
      <c r="S103" s="53"/>
      <c r="T103" s="53"/>
      <c r="U103" s="53"/>
      <c r="V103" s="53"/>
      <c r="W103" s="53"/>
      <c r="X103" s="54"/>
      <c r="AT103" s="12" t="s">
        <v>142</v>
      </c>
      <c r="AU103" s="12" t="s">
        <v>75</v>
      </c>
    </row>
    <row r="104" spans="2:65" s="1" customFormat="1" ht="22.5" customHeight="1">
      <c r="B104" s="28"/>
      <c r="C104" s="182" t="s">
        <v>180</v>
      </c>
      <c r="D104" s="182" t="s">
        <v>210</v>
      </c>
      <c r="E104" s="183" t="s">
        <v>307</v>
      </c>
      <c r="F104" s="184" t="s">
        <v>308</v>
      </c>
      <c r="G104" s="185" t="s">
        <v>292</v>
      </c>
      <c r="H104" s="186">
        <v>21</v>
      </c>
      <c r="I104" s="187"/>
      <c r="J104" s="187"/>
      <c r="K104" s="188">
        <f>ROUND(P104*H104,2)</f>
        <v>0</v>
      </c>
      <c r="L104" s="184" t="s">
        <v>266</v>
      </c>
      <c r="M104" s="32"/>
      <c r="N104" s="189" t="s">
        <v>1</v>
      </c>
      <c r="O104" s="159" t="s">
        <v>44</v>
      </c>
      <c r="P104" s="160">
        <f>I104+J104</f>
        <v>0</v>
      </c>
      <c r="Q104" s="160">
        <f>ROUND(I104*H104,2)</f>
        <v>0</v>
      </c>
      <c r="R104" s="160">
        <f>ROUND(J104*H104,2)</f>
        <v>0</v>
      </c>
      <c r="S104" s="53"/>
      <c r="T104" s="161">
        <f>S104*H104</f>
        <v>0</v>
      </c>
      <c r="U104" s="161">
        <v>0</v>
      </c>
      <c r="V104" s="161">
        <f>U104*H104</f>
        <v>0</v>
      </c>
      <c r="W104" s="161">
        <v>0</v>
      </c>
      <c r="X104" s="162">
        <f>W104*H104</f>
        <v>0</v>
      </c>
      <c r="AR104" s="12" t="s">
        <v>213</v>
      </c>
      <c r="AT104" s="12" t="s">
        <v>210</v>
      </c>
      <c r="AU104" s="12" t="s">
        <v>75</v>
      </c>
      <c r="AY104" s="12" t="s">
        <v>139</v>
      </c>
      <c r="BE104" s="163">
        <f>IF(O104="základní",K104,0)</f>
        <v>0</v>
      </c>
      <c r="BF104" s="163">
        <f>IF(O104="snížená",K104,0)</f>
        <v>0</v>
      </c>
      <c r="BG104" s="163">
        <f>IF(O104="zákl. přenesená",K104,0)</f>
        <v>0</v>
      </c>
      <c r="BH104" s="163">
        <f>IF(O104="sníž. přenesená",K104,0)</f>
        <v>0</v>
      </c>
      <c r="BI104" s="163">
        <f>IF(O104="nulová",K104,0)</f>
        <v>0</v>
      </c>
      <c r="BJ104" s="12" t="s">
        <v>83</v>
      </c>
      <c r="BK104" s="163">
        <f>ROUND(P104*H104,2)</f>
        <v>0</v>
      </c>
      <c r="BL104" s="12" t="s">
        <v>213</v>
      </c>
      <c r="BM104" s="12" t="s">
        <v>379</v>
      </c>
    </row>
    <row r="105" spans="2:65" s="1" customFormat="1" ht="19.5">
      <c r="B105" s="28"/>
      <c r="C105" s="29"/>
      <c r="D105" s="164" t="s">
        <v>142</v>
      </c>
      <c r="E105" s="29"/>
      <c r="F105" s="165" t="s">
        <v>310</v>
      </c>
      <c r="G105" s="29"/>
      <c r="H105" s="29"/>
      <c r="I105" s="97"/>
      <c r="J105" s="97"/>
      <c r="K105" s="29"/>
      <c r="L105" s="29"/>
      <c r="M105" s="32"/>
      <c r="N105" s="166"/>
      <c r="O105" s="53"/>
      <c r="P105" s="53"/>
      <c r="Q105" s="53"/>
      <c r="R105" s="53"/>
      <c r="S105" s="53"/>
      <c r="T105" s="53"/>
      <c r="U105" s="53"/>
      <c r="V105" s="53"/>
      <c r="W105" s="53"/>
      <c r="X105" s="54"/>
      <c r="AT105" s="12" t="s">
        <v>142</v>
      </c>
      <c r="AU105" s="12" t="s">
        <v>75</v>
      </c>
    </row>
    <row r="106" spans="2:65" s="1" customFormat="1" ht="22.5" customHeight="1">
      <c r="B106" s="28"/>
      <c r="C106" s="182" t="s">
        <v>184</v>
      </c>
      <c r="D106" s="182" t="s">
        <v>210</v>
      </c>
      <c r="E106" s="183" t="s">
        <v>380</v>
      </c>
      <c r="F106" s="184" t="s">
        <v>381</v>
      </c>
      <c r="G106" s="185" t="s">
        <v>137</v>
      </c>
      <c r="H106" s="186">
        <v>1</v>
      </c>
      <c r="I106" s="187"/>
      <c r="J106" s="187"/>
      <c r="K106" s="188">
        <f>ROUND(P106*H106,2)</f>
        <v>0</v>
      </c>
      <c r="L106" s="184" t="s">
        <v>266</v>
      </c>
      <c r="M106" s="32"/>
      <c r="N106" s="189" t="s">
        <v>1</v>
      </c>
      <c r="O106" s="159" t="s">
        <v>44</v>
      </c>
      <c r="P106" s="160">
        <f>I106+J106</f>
        <v>0</v>
      </c>
      <c r="Q106" s="160">
        <f>ROUND(I106*H106,2)</f>
        <v>0</v>
      </c>
      <c r="R106" s="160">
        <f>ROUND(J106*H106,2)</f>
        <v>0</v>
      </c>
      <c r="S106" s="53"/>
      <c r="T106" s="161">
        <f>S106*H106</f>
        <v>0</v>
      </c>
      <c r="U106" s="161">
        <v>0</v>
      </c>
      <c r="V106" s="161">
        <f>U106*H106</f>
        <v>0</v>
      </c>
      <c r="W106" s="161">
        <v>0</v>
      </c>
      <c r="X106" s="162">
        <f>W106*H106</f>
        <v>0</v>
      </c>
      <c r="AR106" s="12" t="s">
        <v>213</v>
      </c>
      <c r="AT106" s="12" t="s">
        <v>210</v>
      </c>
      <c r="AU106" s="12" t="s">
        <v>75</v>
      </c>
      <c r="AY106" s="12" t="s">
        <v>139</v>
      </c>
      <c r="BE106" s="163">
        <f>IF(O106="základní",K106,0)</f>
        <v>0</v>
      </c>
      <c r="BF106" s="163">
        <f>IF(O106="snížená",K106,0)</f>
        <v>0</v>
      </c>
      <c r="BG106" s="163">
        <f>IF(O106="zákl. přenesená",K106,0)</f>
        <v>0</v>
      </c>
      <c r="BH106" s="163">
        <f>IF(O106="sníž. přenesená",K106,0)</f>
        <v>0</v>
      </c>
      <c r="BI106" s="163">
        <f>IF(O106="nulová",K106,0)</f>
        <v>0</v>
      </c>
      <c r="BJ106" s="12" t="s">
        <v>83</v>
      </c>
      <c r="BK106" s="163">
        <f>ROUND(P106*H106,2)</f>
        <v>0</v>
      </c>
      <c r="BL106" s="12" t="s">
        <v>213</v>
      </c>
      <c r="BM106" s="12" t="s">
        <v>382</v>
      </c>
    </row>
    <row r="107" spans="2:65" s="1" customFormat="1" ht="19.5">
      <c r="B107" s="28"/>
      <c r="C107" s="29"/>
      <c r="D107" s="164" t="s">
        <v>142</v>
      </c>
      <c r="E107" s="29"/>
      <c r="F107" s="165" t="s">
        <v>383</v>
      </c>
      <c r="G107" s="29"/>
      <c r="H107" s="29"/>
      <c r="I107" s="97"/>
      <c r="J107" s="97"/>
      <c r="K107" s="29"/>
      <c r="L107" s="29"/>
      <c r="M107" s="32"/>
      <c r="N107" s="166"/>
      <c r="O107" s="53"/>
      <c r="P107" s="53"/>
      <c r="Q107" s="53"/>
      <c r="R107" s="53"/>
      <c r="S107" s="53"/>
      <c r="T107" s="53"/>
      <c r="U107" s="53"/>
      <c r="V107" s="53"/>
      <c r="W107" s="53"/>
      <c r="X107" s="54"/>
      <c r="AT107" s="12" t="s">
        <v>142</v>
      </c>
      <c r="AU107" s="12" t="s">
        <v>75</v>
      </c>
    </row>
    <row r="108" spans="2:65" s="1" customFormat="1" ht="22.5" customHeight="1">
      <c r="B108" s="28"/>
      <c r="C108" s="182" t="s">
        <v>188</v>
      </c>
      <c r="D108" s="182" t="s">
        <v>210</v>
      </c>
      <c r="E108" s="183" t="s">
        <v>384</v>
      </c>
      <c r="F108" s="184" t="s">
        <v>385</v>
      </c>
      <c r="G108" s="185" t="s">
        <v>137</v>
      </c>
      <c r="H108" s="186">
        <v>1</v>
      </c>
      <c r="I108" s="187"/>
      <c r="J108" s="187"/>
      <c r="K108" s="188">
        <f>ROUND(P108*H108,2)</f>
        <v>0</v>
      </c>
      <c r="L108" s="184" t="s">
        <v>266</v>
      </c>
      <c r="M108" s="32"/>
      <c r="N108" s="189" t="s">
        <v>1</v>
      </c>
      <c r="O108" s="159" t="s">
        <v>44</v>
      </c>
      <c r="P108" s="160">
        <f>I108+J108</f>
        <v>0</v>
      </c>
      <c r="Q108" s="160">
        <f>ROUND(I108*H108,2)</f>
        <v>0</v>
      </c>
      <c r="R108" s="160">
        <f>ROUND(J108*H108,2)</f>
        <v>0</v>
      </c>
      <c r="S108" s="53"/>
      <c r="T108" s="161">
        <f>S108*H108</f>
        <v>0</v>
      </c>
      <c r="U108" s="161">
        <v>0</v>
      </c>
      <c r="V108" s="161">
        <f>U108*H108</f>
        <v>0</v>
      </c>
      <c r="W108" s="161">
        <v>0</v>
      </c>
      <c r="X108" s="162">
        <f>W108*H108</f>
        <v>0</v>
      </c>
      <c r="AR108" s="12" t="s">
        <v>213</v>
      </c>
      <c r="AT108" s="12" t="s">
        <v>210</v>
      </c>
      <c r="AU108" s="12" t="s">
        <v>75</v>
      </c>
      <c r="AY108" s="12" t="s">
        <v>139</v>
      </c>
      <c r="BE108" s="163">
        <f>IF(O108="základní",K108,0)</f>
        <v>0</v>
      </c>
      <c r="BF108" s="163">
        <f>IF(O108="snížená",K108,0)</f>
        <v>0</v>
      </c>
      <c r="BG108" s="163">
        <f>IF(O108="zákl. přenesená",K108,0)</f>
        <v>0</v>
      </c>
      <c r="BH108" s="163">
        <f>IF(O108="sníž. přenesená",K108,0)</f>
        <v>0</v>
      </c>
      <c r="BI108" s="163">
        <f>IF(O108="nulová",K108,0)</f>
        <v>0</v>
      </c>
      <c r="BJ108" s="12" t="s">
        <v>83</v>
      </c>
      <c r="BK108" s="163">
        <f>ROUND(P108*H108,2)</f>
        <v>0</v>
      </c>
      <c r="BL108" s="12" t="s">
        <v>213</v>
      </c>
      <c r="BM108" s="12" t="s">
        <v>386</v>
      </c>
    </row>
    <row r="109" spans="2:65" s="1" customFormat="1" ht="29.25">
      <c r="B109" s="28"/>
      <c r="C109" s="29"/>
      <c r="D109" s="164" t="s">
        <v>142</v>
      </c>
      <c r="E109" s="29"/>
      <c r="F109" s="165" t="s">
        <v>387</v>
      </c>
      <c r="G109" s="29"/>
      <c r="H109" s="29"/>
      <c r="I109" s="97"/>
      <c r="J109" s="97"/>
      <c r="K109" s="29"/>
      <c r="L109" s="29"/>
      <c r="M109" s="32"/>
      <c r="N109" s="166"/>
      <c r="O109" s="53"/>
      <c r="P109" s="53"/>
      <c r="Q109" s="53"/>
      <c r="R109" s="53"/>
      <c r="S109" s="53"/>
      <c r="T109" s="53"/>
      <c r="U109" s="53"/>
      <c r="V109" s="53"/>
      <c r="W109" s="53"/>
      <c r="X109" s="54"/>
      <c r="AT109" s="12" t="s">
        <v>142</v>
      </c>
      <c r="AU109" s="12" t="s">
        <v>75</v>
      </c>
    </row>
    <row r="110" spans="2:65" s="1" customFormat="1" ht="22.5" customHeight="1">
      <c r="B110" s="28"/>
      <c r="C110" s="182" t="s">
        <v>192</v>
      </c>
      <c r="D110" s="182" t="s">
        <v>210</v>
      </c>
      <c r="E110" s="183" t="s">
        <v>388</v>
      </c>
      <c r="F110" s="184" t="s">
        <v>389</v>
      </c>
      <c r="G110" s="185" t="s">
        <v>137</v>
      </c>
      <c r="H110" s="186">
        <v>2</v>
      </c>
      <c r="I110" s="187"/>
      <c r="J110" s="187"/>
      <c r="K110" s="188">
        <f>ROUND(P110*H110,2)</f>
        <v>0</v>
      </c>
      <c r="L110" s="184" t="s">
        <v>266</v>
      </c>
      <c r="M110" s="32"/>
      <c r="N110" s="189" t="s">
        <v>1</v>
      </c>
      <c r="O110" s="159" t="s">
        <v>44</v>
      </c>
      <c r="P110" s="160">
        <f>I110+J110</f>
        <v>0</v>
      </c>
      <c r="Q110" s="160">
        <f>ROUND(I110*H110,2)</f>
        <v>0</v>
      </c>
      <c r="R110" s="160">
        <f>ROUND(J110*H110,2)</f>
        <v>0</v>
      </c>
      <c r="S110" s="53"/>
      <c r="T110" s="161">
        <f>S110*H110</f>
        <v>0</v>
      </c>
      <c r="U110" s="161">
        <v>0</v>
      </c>
      <c r="V110" s="161">
        <f>U110*H110</f>
        <v>0</v>
      </c>
      <c r="W110" s="161">
        <v>0</v>
      </c>
      <c r="X110" s="162">
        <f>W110*H110</f>
        <v>0</v>
      </c>
      <c r="AR110" s="12" t="s">
        <v>213</v>
      </c>
      <c r="AT110" s="12" t="s">
        <v>210</v>
      </c>
      <c r="AU110" s="12" t="s">
        <v>75</v>
      </c>
      <c r="AY110" s="12" t="s">
        <v>139</v>
      </c>
      <c r="BE110" s="163">
        <f>IF(O110="základní",K110,0)</f>
        <v>0</v>
      </c>
      <c r="BF110" s="163">
        <f>IF(O110="snížená",K110,0)</f>
        <v>0</v>
      </c>
      <c r="BG110" s="163">
        <f>IF(O110="zákl. přenesená",K110,0)</f>
        <v>0</v>
      </c>
      <c r="BH110" s="163">
        <f>IF(O110="sníž. přenesená",K110,0)</f>
        <v>0</v>
      </c>
      <c r="BI110" s="163">
        <f>IF(O110="nulová",K110,0)</f>
        <v>0</v>
      </c>
      <c r="BJ110" s="12" t="s">
        <v>83</v>
      </c>
      <c r="BK110" s="163">
        <f>ROUND(P110*H110,2)</f>
        <v>0</v>
      </c>
      <c r="BL110" s="12" t="s">
        <v>213</v>
      </c>
      <c r="BM110" s="12" t="s">
        <v>390</v>
      </c>
    </row>
    <row r="111" spans="2:65" s="1" customFormat="1" ht="11.25">
      <c r="B111" s="28"/>
      <c r="C111" s="29"/>
      <c r="D111" s="164" t="s">
        <v>142</v>
      </c>
      <c r="E111" s="29"/>
      <c r="F111" s="165" t="s">
        <v>389</v>
      </c>
      <c r="G111" s="29"/>
      <c r="H111" s="29"/>
      <c r="I111" s="97"/>
      <c r="J111" s="97"/>
      <c r="K111" s="29"/>
      <c r="L111" s="29"/>
      <c r="M111" s="32"/>
      <c r="N111" s="166"/>
      <c r="O111" s="53"/>
      <c r="P111" s="53"/>
      <c r="Q111" s="53"/>
      <c r="R111" s="53"/>
      <c r="S111" s="53"/>
      <c r="T111" s="53"/>
      <c r="U111" s="53"/>
      <c r="V111" s="53"/>
      <c r="W111" s="53"/>
      <c r="X111" s="54"/>
      <c r="AT111" s="12" t="s">
        <v>142</v>
      </c>
      <c r="AU111" s="12" t="s">
        <v>75</v>
      </c>
    </row>
    <row r="112" spans="2:65" s="1" customFormat="1" ht="22.5" customHeight="1">
      <c r="B112" s="28"/>
      <c r="C112" s="182" t="s">
        <v>9</v>
      </c>
      <c r="D112" s="182" t="s">
        <v>210</v>
      </c>
      <c r="E112" s="183" t="s">
        <v>391</v>
      </c>
      <c r="F112" s="184" t="s">
        <v>392</v>
      </c>
      <c r="G112" s="185" t="s">
        <v>137</v>
      </c>
      <c r="H112" s="186">
        <v>1</v>
      </c>
      <c r="I112" s="187"/>
      <c r="J112" s="187"/>
      <c r="K112" s="188">
        <f>ROUND(P112*H112,2)</f>
        <v>0</v>
      </c>
      <c r="L112" s="184" t="s">
        <v>266</v>
      </c>
      <c r="M112" s="32"/>
      <c r="N112" s="189" t="s">
        <v>1</v>
      </c>
      <c r="O112" s="159" t="s">
        <v>44</v>
      </c>
      <c r="P112" s="160">
        <f>I112+J112</f>
        <v>0</v>
      </c>
      <c r="Q112" s="160">
        <f>ROUND(I112*H112,2)</f>
        <v>0</v>
      </c>
      <c r="R112" s="160">
        <f>ROUND(J112*H112,2)</f>
        <v>0</v>
      </c>
      <c r="S112" s="53"/>
      <c r="T112" s="161">
        <f>S112*H112</f>
        <v>0</v>
      </c>
      <c r="U112" s="161">
        <v>0</v>
      </c>
      <c r="V112" s="161">
        <f>U112*H112</f>
        <v>0</v>
      </c>
      <c r="W112" s="161">
        <v>0</v>
      </c>
      <c r="X112" s="162">
        <f>W112*H112</f>
        <v>0</v>
      </c>
      <c r="AR112" s="12" t="s">
        <v>213</v>
      </c>
      <c r="AT112" s="12" t="s">
        <v>210</v>
      </c>
      <c r="AU112" s="12" t="s">
        <v>75</v>
      </c>
      <c r="AY112" s="12" t="s">
        <v>139</v>
      </c>
      <c r="BE112" s="163">
        <f>IF(O112="základní",K112,0)</f>
        <v>0</v>
      </c>
      <c r="BF112" s="163">
        <f>IF(O112="snížená",K112,0)</f>
        <v>0</v>
      </c>
      <c r="BG112" s="163">
        <f>IF(O112="zákl. přenesená",K112,0)</f>
        <v>0</v>
      </c>
      <c r="BH112" s="163">
        <f>IF(O112="sníž. přenesená",K112,0)</f>
        <v>0</v>
      </c>
      <c r="BI112" s="163">
        <f>IF(O112="nulová",K112,0)</f>
        <v>0</v>
      </c>
      <c r="BJ112" s="12" t="s">
        <v>83</v>
      </c>
      <c r="BK112" s="163">
        <f>ROUND(P112*H112,2)</f>
        <v>0</v>
      </c>
      <c r="BL112" s="12" t="s">
        <v>213</v>
      </c>
      <c r="BM112" s="12" t="s">
        <v>393</v>
      </c>
    </row>
    <row r="113" spans="2:65" s="1" customFormat="1" ht="11.25">
      <c r="B113" s="28"/>
      <c r="C113" s="29"/>
      <c r="D113" s="164" t="s">
        <v>142</v>
      </c>
      <c r="E113" s="29"/>
      <c r="F113" s="165" t="s">
        <v>394</v>
      </c>
      <c r="G113" s="29"/>
      <c r="H113" s="29"/>
      <c r="I113" s="97"/>
      <c r="J113" s="97"/>
      <c r="K113" s="29"/>
      <c r="L113" s="29"/>
      <c r="M113" s="32"/>
      <c r="N113" s="166"/>
      <c r="O113" s="53"/>
      <c r="P113" s="53"/>
      <c r="Q113" s="53"/>
      <c r="R113" s="53"/>
      <c r="S113" s="53"/>
      <c r="T113" s="53"/>
      <c r="U113" s="53"/>
      <c r="V113" s="53"/>
      <c r="W113" s="53"/>
      <c r="X113" s="54"/>
      <c r="AT113" s="12" t="s">
        <v>142</v>
      </c>
      <c r="AU113" s="12" t="s">
        <v>75</v>
      </c>
    </row>
    <row r="114" spans="2:65" s="1" customFormat="1" ht="22.5" customHeight="1">
      <c r="B114" s="28"/>
      <c r="C114" s="182" t="s">
        <v>199</v>
      </c>
      <c r="D114" s="182" t="s">
        <v>210</v>
      </c>
      <c r="E114" s="183" t="s">
        <v>395</v>
      </c>
      <c r="F114" s="184" t="s">
        <v>396</v>
      </c>
      <c r="G114" s="185" t="s">
        <v>137</v>
      </c>
      <c r="H114" s="186">
        <v>1</v>
      </c>
      <c r="I114" s="187"/>
      <c r="J114" s="187"/>
      <c r="K114" s="188">
        <f>ROUND(P114*H114,2)</f>
        <v>0</v>
      </c>
      <c r="L114" s="184" t="s">
        <v>266</v>
      </c>
      <c r="M114" s="32"/>
      <c r="N114" s="189" t="s">
        <v>1</v>
      </c>
      <c r="O114" s="159" t="s">
        <v>44</v>
      </c>
      <c r="P114" s="160">
        <f>I114+J114</f>
        <v>0</v>
      </c>
      <c r="Q114" s="160">
        <f>ROUND(I114*H114,2)</f>
        <v>0</v>
      </c>
      <c r="R114" s="160">
        <f>ROUND(J114*H114,2)</f>
        <v>0</v>
      </c>
      <c r="S114" s="53"/>
      <c r="T114" s="161">
        <f>S114*H114</f>
        <v>0</v>
      </c>
      <c r="U114" s="161">
        <v>0</v>
      </c>
      <c r="V114" s="161">
        <f>U114*H114</f>
        <v>0</v>
      </c>
      <c r="W114" s="161">
        <v>0</v>
      </c>
      <c r="X114" s="162">
        <f>W114*H114</f>
        <v>0</v>
      </c>
      <c r="AR114" s="12" t="s">
        <v>213</v>
      </c>
      <c r="AT114" s="12" t="s">
        <v>210</v>
      </c>
      <c r="AU114" s="12" t="s">
        <v>75</v>
      </c>
      <c r="AY114" s="12" t="s">
        <v>139</v>
      </c>
      <c r="BE114" s="163">
        <f>IF(O114="základní",K114,0)</f>
        <v>0</v>
      </c>
      <c r="BF114" s="163">
        <f>IF(O114="snížená",K114,0)</f>
        <v>0</v>
      </c>
      <c r="BG114" s="163">
        <f>IF(O114="zákl. přenesená",K114,0)</f>
        <v>0</v>
      </c>
      <c r="BH114" s="163">
        <f>IF(O114="sníž. přenesená",K114,0)</f>
        <v>0</v>
      </c>
      <c r="BI114" s="163">
        <f>IF(O114="nulová",K114,0)</f>
        <v>0</v>
      </c>
      <c r="BJ114" s="12" t="s">
        <v>83</v>
      </c>
      <c r="BK114" s="163">
        <f>ROUND(P114*H114,2)</f>
        <v>0</v>
      </c>
      <c r="BL114" s="12" t="s">
        <v>213</v>
      </c>
      <c r="BM114" s="12" t="s">
        <v>397</v>
      </c>
    </row>
    <row r="115" spans="2:65" s="1" customFormat="1" ht="11.25">
      <c r="B115" s="28"/>
      <c r="C115" s="29"/>
      <c r="D115" s="164" t="s">
        <v>142</v>
      </c>
      <c r="E115" s="29"/>
      <c r="F115" s="165" t="s">
        <v>398</v>
      </c>
      <c r="G115" s="29"/>
      <c r="H115" s="29"/>
      <c r="I115" s="97"/>
      <c r="J115" s="97"/>
      <c r="K115" s="29"/>
      <c r="L115" s="29"/>
      <c r="M115" s="32"/>
      <c r="N115" s="166"/>
      <c r="O115" s="53"/>
      <c r="P115" s="53"/>
      <c r="Q115" s="53"/>
      <c r="R115" s="53"/>
      <c r="S115" s="53"/>
      <c r="T115" s="53"/>
      <c r="U115" s="53"/>
      <c r="V115" s="53"/>
      <c r="W115" s="53"/>
      <c r="X115" s="54"/>
      <c r="AT115" s="12" t="s">
        <v>142</v>
      </c>
      <c r="AU115" s="12" t="s">
        <v>75</v>
      </c>
    </row>
    <row r="116" spans="2:65" s="1" customFormat="1" ht="22.5" customHeight="1">
      <c r="B116" s="28"/>
      <c r="C116" s="182" t="s">
        <v>203</v>
      </c>
      <c r="D116" s="182" t="s">
        <v>210</v>
      </c>
      <c r="E116" s="183" t="s">
        <v>399</v>
      </c>
      <c r="F116" s="184" t="s">
        <v>400</v>
      </c>
      <c r="G116" s="185" t="s">
        <v>137</v>
      </c>
      <c r="H116" s="186">
        <v>1</v>
      </c>
      <c r="I116" s="187"/>
      <c r="J116" s="187"/>
      <c r="K116" s="188">
        <f>ROUND(P116*H116,2)</f>
        <v>0</v>
      </c>
      <c r="L116" s="184" t="s">
        <v>266</v>
      </c>
      <c r="M116" s="32"/>
      <c r="N116" s="189" t="s">
        <v>1</v>
      </c>
      <c r="O116" s="159" t="s">
        <v>44</v>
      </c>
      <c r="P116" s="160">
        <f>I116+J116</f>
        <v>0</v>
      </c>
      <c r="Q116" s="160">
        <f>ROUND(I116*H116,2)</f>
        <v>0</v>
      </c>
      <c r="R116" s="160">
        <f>ROUND(J116*H116,2)</f>
        <v>0</v>
      </c>
      <c r="S116" s="53"/>
      <c r="T116" s="161">
        <f>S116*H116</f>
        <v>0</v>
      </c>
      <c r="U116" s="161">
        <v>0</v>
      </c>
      <c r="V116" s="161">
        <f>U116*H116</f>
        <v>0</v>
      </c>
      <c r="W116" s="161">
        <v>0</v>
      </c>
      <c r="X116" s="162">
        <f>W116*H116</f>
        <v>0</v>
      </c>
      <c r="AR116" s="12" t="s">
        <v>213</v>
      </c>
      <c r="AT116" s="12" t="s">
        <v>210</v>
      </c>
      <c r="AU116" s="12" t="s">
        <v>75</v>
      </c>
      <c r="AY116" s="12" t="s">
        <v>139</v>
      </c>
      <c r="BE116" s="163">
        <f>IF(O116="základní",K116,0)</f>
        <v>0</v>
      </c>
      <c r="BF116" s="163">
        <f>IF(O116="snížená",K116,0)</f>
        <v>0</v>
      </c>
      <c r="BG116" s="163">
        <f>IF(O116="zákl. přenesená",K116,0)</f>
        <v>0</v>
      </c>
      <c r="BH116" s="163">
        <f>IF(O116="sníž. přenesená",K116,0)</f>
        <v>0</v>
      </c>
      <c r="BI116" s="163">
        <f>IF(O116="nulová",K116,0)</f>
        <v>0</v>
      </c>
      <c r="BJ116" s="12" t="s">
        <v>83</v>
      </c>
      <c r="BK116" s="163">
        <f>ROUND(P116*H116,2)</f>
        <v>0</v>
      </c>
      <c r="BL116" s="12" t="s">
        <v>213</v>
      </c>
      <c r="BM116" s="12" t="s">
        <v>401</v>
      </c>
    </row>
    <row r="117" spans="2:65" s="1" customFormat="1" ht="11.25">
      <c r="B117" s="28"/>
      <c r="C117" s="29"/>
      <c r="D117" s="164" t="s">
        <v>142</v>
      </c>
      <c r="E117" s="29"/>
      <c r="F117" s="165" t="s">
        <v>402</v>
      </c>
      <c r="G117" s="29"/>
      <c r="H117" s="29"/>
      <c r="I117" s="97"/>
      <c r="J117" s="97"/>
      <c r="K117" s="29"/>
      <c r="L117" s="29"/>
      <c r="M117" s="32"/>
      <c r="N117" s="166"/>
      <c r="O117" s="53"/>
      <c r="P117" s="53"/>
      <c r="Q117" s="53"/>
      <c r="R117" s="53"/>
      <c r="S117" s="53"/>
      <c r="T117" s="53"/>
      <c r="U117" s="53"/>
      <c r="V117" s="53"/>
      <c r="W117" s="53"/>
      <c r="X117" s="54"/>
      <c r="AT117" s="12" t="s">
        <v>142</v>
      </c>
      <c r="AU117" s="12" t="s">
        <v>75</v>
      </c>
    </row>
    <row r="118" spans="2:65" s="1" customFormat="1" ht="22.5" customHeight="1">
      <c r="B118" s="28"/>
      <c r="C118" s="182" t="s">
        <v>209</v>
      </c>
      <c r="D118" s="182" t="s">
        <v>210</v>
      </c>
      <c r="E118" s="183" t="s">
        <v>403</v>
      </c>
      <c r="F118" s="184" t="s">
        <v>404</v>
      </c>
      <c r="G118" s="185" t="s">
        <v>137</v>
      </c>
      <c r="H118" s="186">
        <v>1</v>
      </c>
      <c r="I118" s="187"/>
      <c r="J118" s="187"/>
      <c r="K118" s="188">
        <f>ROUND(P118*H118,2)</f>
        <v>0</v>
      </c>
      <c r="L118" s="184" t="s">
        <v>266</v>
      </c>
      <c r="M118" s="32"/>
      <c r="N118" s="189" t="s">
        <v>1</v>
      </c>
      <c r="O118" s="159" t="s">
        <v>44</v>
      </c>
      <c r="P118" s="160">
        <f>I118+J118</f>
        <v>0</v>
      </c>
      <c r="Q118" s="160">
        <f>ROUND(I118*H118,2)</f>
        <v>0</v>
      </c>
      <c r="R118" s="160">
        <f>ROUND(J118*H118,2)</f>
        <v>0</v>
      </c>
      <c r="S118" s="53"/>
      <c r="T118" s="161">
        <f>S118*H118</f>
        <v>0</v>
      </c>
      <c r="U118" s="161">
        <v>0</v>
      </c>
      <c r="V118" s="161">
        <f>U118*H118</f>
        <v>0</v>
      </c>
      <c r="W118" s="161">
        <v>0</v>
      </c>
      <c r="X118" s="162">
        <f>W118*H118</f>
        <v>0</v>
      </c>
      <c r="AR118" s="12" t="s">
        <v>213</v>
      </c>
      <c r="AT118" s="12" t="s">
        <v>210</v>
      </c>
      <c r="AU118" s="12" t="s">
        <v>75</v>
      </c>
      <c r="AY118" s="12" t="s">
        <v>139</v>
      </c>
      <c r="BE118" s="163">
        <f>IF(O118="základní",K118,0)</f>
        <v>0</v>
      </c>
      <c r="BF118" s="163">
        <f>IF(O118="snížená",K118,0)</f>
        <v>0</v>
      </c>
      <c r="BG118" s="163">
        <f>IF(O118="zákl. přenesená",K118,0)</f>
        <v>0</v>
      </c>
      <c r="BH118" s="163">
        <f>IF(O118="sníž. přenesená",K118,0)</f>
        <v>0</v>
      </c>
      <c r="BI118" s="163">
        <f>IF(O118="nulová",K118,0)</f>
        <v>0</v>
      </c>
      <c r="BJ118" s="12" t="s">
        <v>83</v>
      </c>
      <c r="BK118" s="163">
        <f>ROUND(P118*H118,2)</f>
        <v>0</v>
      </c>
      <c r="BL118" s="12" t="s">
        <v>213</v>
      </c>
      <c r="BM118" s="12" t="s">
        <v>405</v>
      </c>
    </row>
    <row r="119" spans="2:65" s="1" customFormat="1" ht="48.75">
      <c r="B119" s="28"/>
      <c r="C119" s="29"/>
      <c r="D119" s="164" t="s">
        <v>142</v>
      </c>
      <c r="E119" s="29"/>
      <c r="F119" s="165" t="s">
        <v>406</v>
      </c>
      <c r="G119" s="29"/>
      <c r="H119" s="29"/>
      <c r="I119" s="97"/>
      <c r="J119" s="97"/>
      <c r="K119" s="29"/>
      <c r="L119" s="29"/>
      <c r="M119" s="32"/>
      <c r="N119" s="166"/>
      <c r="O119" s="53"/>
      <c r="P119" s="53"/>
      <c r="Q119" s="53"/>
      <c r="R119" s="53"/>
      <c r="S119" s="53"/>
      <c r="T119" s="53"/>
      <c r="U119" s="53"/>
      <c r="V119" s="53"/>
      <c r="W119" s="53"/>
      <c r="X119" s="54"/>
      <c r="AT119" s="12" t="s">
        <v>142</v>
      </c>
      <c r="AU119" s="12" t="s">
        <v>75</v>
      </c>
    </row>
    <row r="120" spans="2:65" s="9" customFormat="1" ht="25.9" customHeight="1">
      <c r="B120" s="167"/>
      <c r="C120" s="168"/>
      <c r="D120" s="169" t="s">
        <v>74</v>
      </c>
      <c r="E120" s="170" t="s">
        <v>407</v>
      </c>
      <c r="F120" s="170" t="s">
        <v>408</v>
      </c>
      <c r="G120" s="168"/>
      <c r="H120" s="168"/>
      <c r="I120" s="171"/>
      <c r="J120" s="171"/>
      <c r="K120" s="172">
        <f>BK120</f>
        <v>0</v>
      </c>
      <c r="L120" s="168"/>
      <c r="M120" s="173"/>
      <c r="N120" s="174"/>
      <c r="O120" s="175"/>
      <c r="P120" s="175"/>
      <c r="Q120" s="176">
        <f>Q121</f>
        <v>0</v>
      </c>
      <c r="R120" s="176">
        <f>R121</f>
        <v>0</v>
      </c>
      <c r="S120" s="175"/>
      <c r="T120" s="177">
        <f>T121</f>
        <v>0</v>
      </c>
      <c r="U120" s="175"/>
      <c r="V120" s="177">
        <f>V121</f>
        <v>0</v>
      </c>
      <c r="W120" s="175"/>
      <c r="X120" s="178">
        <f>X121</f>
        <v>0</v>
      </c>
      <c r="AR120" s="179" t="s">
        <v>83</v>
      </c>
      <c r="AT120" s="180" t="s">
        <v>74</v>
      </c>
      <c r="AU120" s="180" t="s">
        <v>75</v>
      </c>
      <c r="AY120" s="179" t="s">
        <v>139</v>
      </c>
      <c r="BK120" s="181">
        <f>BK121</f>
        <v>0</v>
      </c>
    </row>
    <row r="121" spans="2:65" s="9" customFormat="1" ht="22.9" customHeight="1">
      <c r="B121" s="167"/>
      <c r="C121" s="168"/>
      <c r="D121" s="169" t="s">
        <v>74</v>
      </c>
      <c r="E121" s="201" t="s">
        <v>172</v>
      </c>
      <c r="F121" s="201" t="s">
        <v>409</v>
      </c>
      <c r="G121" s="168"/>
      <c r="H121" s="168"/>
      <c r="I121" s="171"/>
      <c r="J121" s="171"/>
      <c r="K121" s="202">
        <f>BK121</f>
        <v>0</v>
      </c>
      <c r="L121" s="168"/>
      <c r="M121" s="173"/>
      <c r="N121" s="174"/>
      <c r="O121" s="175"/>
      <c r="P121" s="175"/>
      <c r="Q121" s="176">
        <f>SUM(Q122:Q123)</f>
        <v>0</v>
      </c>
      <c r="R121" s="176">
        <f>SUM(R122:R123)</f>
        <v>0</v>
      </c>
      <c r="S121" s="175"/>
      <c r="T121" s="177">
        <f>SUM(T122:T123)</f>
        <v>0</v>
      </c>
      <c r="U121" s="175"/>
      <c r="V121" s="177">
        <f>SUM(V122:V123)</f>
        <v>0</v>
      </c>
      <c r="W121" s="175"/>
      <c r="X121" s="178">
        <f>SUM(X122:X123)</f>
        <v>0</v>
      </c>
      <c r="AR121" s="179" t="s">
        <v>83</v>
      </c>
      <c r="AT121" s="180" t="s">
        <v>74</v>
      </c>
      <c r="AU121" s="180" t="s">
        <v>83</v>
      </c>
      <c r="AY121" s="179" t="s">
        <v>139</v>
      </c>
      <c r="BK121" s="181">
        <f>SUM(BK122:BK123)</f>
        <v>0</v>
      </c>
    </row>
    <row r="122" spans="2:65" s="1" customFormat="1" ht="16.5" customHeight="1">
      <c r="B122" s="28"/>
      <c r="C122" s="182" t="s">
        <v>215</v>
      </c>
      <c r="D122" s="182" t="s">
        <v>210</v>
      </c>
      <c r="E122" s="183" t="s">
        <v>410</v>
      </c>
      <c r="F122" s="184" t="s">
        <v>411</v>
      </c>
      <c r="G122" s="185" t="s">
        <v>292</v>
      </c>
      <c r="H122" s="186">
        <v>2</v>
      </c>
      <c r="I122" s="187"/>
      <c r="J122" s="187"/>
      <c r="K122" s="188">
        <f>ROUND(P122*H122,2)</f>
        <v>0</v>
      </c>
      <c r="L122" s="184" t="s">
        <v>1</v>
      </c>
      <c r="M122" s="32"/>
      <c r="N122" s="189" t="s">
        <v>1</v>
      </c>
      <c r="O122" s="159" t="s">
        <v>44</v>
      </c>
      <c r="P122" s="160">
        <f>I122+J122</f>
        <v>0</v>
      </c>
      <c r="Q122" s="160">
        <f>ROUND(I122*H122,2)</f>
        <v>0</v>
      </c>
      <c r="R122" s="160">
        <f>ROUND(J122*H122,2)</f>
        <v>0</v>
      </c>
      <c r="S122" s="53"/>
      <c r="T122" s="161">
        <f>S122*H122</f>
        <v>0</v>
      </c>
      <c r="U122" s="161">
        <v>0</v>
      </c>
      <c r="V122" s="161">
        <f>U122*H122</f>
        <v>0</v>
      </c>
      <c r="W122" s="161">
        <v>0</v>
      </c>
      <c r="X122" s="162">
        <f>W122*H122</f>
        <v>0</v>
      </c>
      <c r="AR122" s="12" t="s">
        <v>140</v>
      </c>
      <c r="AT122" s="12" t="s">
        <v>210</v>
      </c>
      <c r="AU122" s="12" t="s">
        <v>85</v>
      </c>
      <c r="AY122" s="12" t="s">
        <v>139</v>
      </c>
      <c r="BE122" s="163">
        <f>IF(O122="základní",K122,0)</f>
        <v>0</v>
      </c>
      <c r="BF122" s="163">
        <f>IF(O122="snížená",K122,0)</f>
        <v>0</v>
      </c>
      <c r="BG122" s="163">
        <f>IF(O122="zákl. přenesená",K122,0)</f>
        <v>0</v>
      </c>
      <c r="BH122" s="163">
        <f>IF(O122="sníž. přenesená",K122,0)</f>
        <v>0</v>
      </c>
      <c r="BI122" s="163">
        <f>IF(O122="nulová",K122,0)</f>
        <v>0</v>
      </c>
      <c r="BJ122" s="12" t="s">
        <v>83</v>
      </c>
      <c r="BK122" s="163">
        <f>ROUND(P122*H122,2)</f>
        <v>0</v>
      </c>
      <c r="BL122" s="12" t="s">
        <v>140</v>
      </c>
      <c r="BM122" s="12" t="s">
        <v>412</v>
      </c>
    </row>
    <row r="123" spans="2:65" s="1" customFormat="1" ht="11.25">
      <c r="B123" s="28"/>
      <c r="C123" s="29"/>
      <c r="D123" s="164" t="s">
        <v>142</v>
      </c>
      <c r="E123" s="29"/>
      <c r="F123" s="165" t="s">
        <v>411</v>
      </c>
      <c r="G123" s="29"/>
      <c r="H123" s="29"/>
      <c r="I123" s="97"/>
      <c r="J123" s="97"/>
      <c r="K123" s="29"/>
      <c r="L123" s="29"/>
      <c r="M123" s="32"/>
      <c r="N123" s="190"/>
      <c r="O123" s="191"/>
      <c r="P123" s="191"/>
      <c r="Q123" s="191"/>
      <c r="R123" s="191"/>
      <c r="S123" s="191"/>
      <c r="T123" s="191"/>
      <c r="U123" s="191"/>
      <c r="V123" s="191"/>
      <c r="W123" s="191"/>
      <c r="X123" s="192"/>
      <c r="AT123" s="12" t="s">
        <v>142</v>
      </c>
      <c r="AU123" s="12" t="s">
        <v>85</v>
      </c>
    </row>
    <row r="124" spans="2:65" s="1" customFormat="1" ht="6.95" customHeight="1">
      <c r="B124" s="40"/>
      <c r="C124" s="41"/>
      <c r="D124" s="41"/>
      <c r="E124" s="41"/>
      <c r="F124" s="41"/>
      <c r="G124" s="41"/>
      <c r="H124" s="41"/>
      <c r="I124" s="120"/>
      <c r="J124" s="120"/>
      <c r="K124" s="41"/>
      <c r="L124" s="41"/>
      <c r="M124" s="32"/>
    </row>
  </sheetData>
  <sheetProtection algorithmName="SHA-512" hashValue="kjfLpFuu9uY3PcY58tfH+jvIBM4XFkl2HBQjNnRw//q91uqJQPptXF2FP8ikyK52c2LH4R5QkPorxGohNWadCQ==" saltValue="n5zxu/kqVlz/7yYDCY89usnP9hwB5b1MkYs4Nkg/zkxXl7nOE+N58btKdHJ8dDScHyTke6TtizGMDnaFxGSH7g==" spinCount="100000" sheet="1" objects="1" scenarios="1" formatColumns="0" formatRows="0" autoFilter="0"/>
  <autoFilter ref="C82:L123"/>
  <mergeCells count="9">
    <mergeCell ref="E52:H52"/>
    <mergeCell ref="E73:H73"/>
    <mergeCell ref="E75:H75"/>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82"/>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94</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413</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ROUND(K84,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ROUND((SUM(BE84:BE381)),  2)</f>
        <v>0</v>
      </c>
      <c r="I35" s="109">
        <v>0.21</v>
      </c>
      <c r="J35" s="97"/>
      <c r="K35" s="104">
        <f>ROUND(((SUM(BE84:BE381))*I35),  2)</f>
        <v>0</v>
      </c>
      <c r="M35" s="32"/>
    </row>
    <row r="36" spans="2:13" s="1" customFormat="1" ht="14.45" customHeight="1">
      <c r="B36" s="32"/>
      <c r="E36" s="96" t="s">
        <v>45</v>
      </c>
      <c r="F36" s="104">
        <f>ROUND((SUM(BF84:BF381)),  2)</f>
        <v>0</v>
      </c>
      <c r="I36" s="109">
        <v>0.15</v>
      </c>
      <c r="J36" s="97"/>
      <c r="K36" s="104">
        <f>ROUND(((SUM(BF84:BF381))*I36),  2)</f>
        <v>0</v>
      </c>
      <c r="M36" s="32"/>
    </row>
    <row r="37" spans="2:13" s="1" customFormat="1" ht="14.45" hidden="1" customHeight="1">
      <c r="B37" s="32"/>
      <c r="E37" s="96" t="s">
        <v>46</v>
      </c>
      <c r="F37" s="104">
        <f>ROUND((SUM(BG84:BG381)),  2)</f>
        <v>0</v>
      </c>
      <c r="I37" s="109">
        <v>0.21</v>
      </c>
      <c r="J37" s="97"/>
      <c r="K37" s="104">
        <f>0</f>
        <v>0</v>
      </c>
      <c r="M37" s="32"/>
    </row>
    <row r="38" spans="2:13" s="1" customFormat="1" ht="14.45" hidden="1" customHeight="1">
      <c r="B38" s="32"/>
      <c r="E38" s="96" t="s">
        <v>47</v>
      </c>
      <c r="F38" s="104">
        <f>ROUND((SUM(BH84:BH381)),  2)</f>
        <v>0</v>
      </c>
      <c r="I38" s="109">
        <v>0.15</v>
      </c>
      <c r="J38" s="97"/>
      <c r="K38" s="104">
        <f>0</f>
        <v>0</v>
      </c>
      <c r="M38" s="32"/>
    </row>
    <row r="39" spans="2:13" s="1" customFormat="1" ht="14.45" hidden="1" customHeight="1">
      <c r="B39" s="32"/>
      <c r="E39" s="96" t="s">
        <v>48</v>
      </c>
      <c r="F39" s="104">
        <f>ROUND((SUM(BI84:BI381)),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PS 1-36 - Oprava STS 610</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Q84</f>
        <v>0</v>
      </c>
      <c r="J61" s="130">
        <f>R84</f>
        <v>0</v>
      </c>
      <c r="K61" s="66">
        <f>K84</f>
        <v>0</v>
      </c>
      <c r="L61" s="29"/>
      <c r="M61" s="32"/>
      <c r="AU61" s="12" t="s">
        <v>115</v>
      </c>
    </row>
    <row r="62" spans="2:47" s="7" customFormat="1" ht="24.95" customHeight="1">
      <c r="B62" s="131"/>
      <c r="C62" s="132"/>
      <c r="D62" s="133" t="s">
        <v>349</v>
      </c>
      <c r="E62" s="134"/>
      <c r="F62" s="134"/>
      <c r="G62" s="134"/>
      <c r="H62" s="134"/>
      <c r="I62" s="135">
        <f>Q329</f>
        <v>0</v>
      </c>
      <c r="J62" s="135">
        <f>R329</f>
        <v>0</v>
      </c>
      <c r="K62" s="136">
        <f>K329</f>
        <v>0</v>
      </c>
      <c r="L62" s="132"/>
      <c r="M62" s="137"/>
    </row>
    <row r="63" spans="2:47" s="10" customFormat="1" ht="19.899999999999999" customHeight="1">
      <c r="B63" s="194"/>
      <c r="C63" s="195"/>
      <c r="D63" s="196" t="s">
        <v>414</v>
      </c>
      <c r="E63" s="197"/>
      <c r="F63" s="197"/>
      <c r="G63" s="197"/>
      <c r="H63" s="197"/>
      <c r="I63" s="198">
        <f>Q330</f>
        <v>0</v>
      </c>
      <c r="J63" s="198">
        <f>R330</f>
        <v>0</v>
      </c>
      <c r="K63" s="199">
        <f>K330</f>
        <v>0</v>
      </c>
      <c r="L63" s="195"/>
      <c r="M63" s="200"/>
    </row>
    <row r="64" spans="2:47" s="7" customFormat="1" ht="24.95" customHeight="1">
      <c r="B64" s="131"/>
      <c r="C64" s="132"/>
      <c r="D64" s="133" t="s">
        <v>116</v>
      </c>
      <c r="E64" s="134"/>
      <c r="F64" s="134"/>
      <c r="G64" s="134"/>
      <c r="H64" s="134"/>
      <c r="I64" s="135">
        <f>Q335</f>
        <v>0</v>
      </c>
      <c r="J64" s="135">
        <f>R335</f>
        <v>0</v>
      </c>
      <c r="K64" s="136">
        <f>K335</f>
        <v>0</v>
      </c>
      <c r="L64" s="132"/>
      <c r="M64" s="137"/>
    </row>
    <row r="65" spans="2:13" s="1" customFormat="1" ht="21.75" customHeight="1">
      <c r="B65" s="28"/>
      <c r="C65" s="29"/>
      <c r="D65" s="29"/>
      <c r="E65" s="29"/>
      <c r="F65" s="29"/>
      <c r="G65" s="29"/>
      <c r="H65" s="29"/>
      <c r="I65" s="97"/>
      <c r="J65" s="97"/>
      <c r="K65" s="29"/>
      <c r="L65" s="29"/>
      <c r="M65" s="32"/>
    </row>
    <row r="66" spans="2:13" s="1" customFormat="1" ht="6.95" customHeight="1">
      <c r="B66" s="40"/>
      <c r="C66" s="41"/>
      <c r="D66" s="41"/>
      <c r="E66" s="41"/>
      <c r="F66" s="41"/>
      <c r="G66" s="41"/>
      <c r="H66" s="41"/>
      <c r="I66" s="120"/>
      <c r="J66" s="120"/>
      <c r="K66" s="41"/>
      <c r="L66" s="41"/>
      <c r="M66" s="32"/>
    </row>
    <row r="70" spans="2:13" s="1" customFormat="1" ht="6.95" customHeight="1">
      <c r="B70" s="42"/>
      <c r="C70" s="43"/>
      <c r="D70" s="43"/>
      <c r="E70" s="43"/>
      <c r="F70" s="43"/>
      <c r="G70" s="43"/>
      <c r="H70" s="43"/>
      <c r="I70" s="123"/>
      <c r="J70" s="123"/>
      <c r="K70" s="43"/>
      <c r="L70" s="43"/>
      <c r="M70" s="32"/>
    </row>
    <row r="71" spans="2:13" s="1" customFormat="1" ht="24.95" customHeight="1">
      <c r="B71" s="28"/>
      <c r="C71" s="18" t="s">
        <v>117</v>
      </c>
      <c r="D71" s="29"/>
      <c r="E71" s="29"/>
      <c r="F71" s="29"/>
      <c r="G71" s="29"/>
      <c r="H71" s="29"/>
      <c r="I71" s="97"/>
      <c r="J71" s="97"/>
      <c r="K71" s="29"/>
      <c r="L71" s="29"/>
      <c r="M71" s="32"/>
    </row>
    <row r="72" spans="2:13" s="1" customFormat="1" ht="6.95" customHeight="1">
      <c r="B72" s="28"/>
      <c r="C72" s="29"/>
      <c r="D72" s="29"/>
      <c r="E72" s="29"/>
      <c r="F72" s="29"/>
      <c r="G72" s="29"/>
      <c r="H72" s="29"/>
      <c r="I72" s="97"/>
      <c r="J72" s="97"/>
      <c r="K72" s="29"/>
      <c r="L72" s="29"/>
      <c r="M72" s="32"/>
    </row>
    <row r="73" spans="2:13" s="1" customFormat="1" ht="12" customHeight="1">
      <c r="B73" s="28"/>
      <c r="C73" s="24" t="s">
        <v>17</v>
      </c>
      <c r="D73" s="29"/>
      <c r="E73" s="29"/>
      <c r="F73" s="29"/>
      <c r="G73" s="29"/>
      <c r="H73" s="29"/>
      <c r="I73" s="97"/>
      <c r="J73" s="97"/>
      <c r="K73" s="29"/>
      <c r="L73" s="29"/>
      <c r="M73" s="32"/>
    </row>
    <row r="74" spans="2:13" s="1" customFormat="1" ht="16.5" customHeight="1">
      <c r="B74" s="28"/>
      <c r="C74" s="29"/>
      <c r="D74" s="29"/>
      <c r="E74" s="251" t="str">
        <f>E7</f>
        <v>Oprava STS Valašské Meziříčí</v>
      </c>
      <c r="F74" s="252"/>
      <c r="G74" s="252"/>
      <c r="H74" s="252"/>
      <c r="I74" s="97"/>
      <c r="J74" s="97"/>
      <c r="K74" s="29"/>
      <c r="L74" s="29"/>
      <c r="M74" s="32"/>
    </row>
    <row r="75" spans="2:13" s="1" customFormat="1" ht="12" customHeight="1">
      <c r="B75" s="28"/>
      <c r="C75" s="24" t="s">
        <v>105</v>
      </c>
      <c r="D75" s="29"/>
      <c r="E75" s="29"/>
      <c r="F75" s="29"/>
      <c r="G75" s="29"/>
      <c r="H75" s="29"/>
      <c r="I75" s="97"/>
      <c r="J75" s="97"/>
      <c r="K75" s="29"/>
      <c r="L75" s="29"/>
      <c r="M75" s="32"/>
    </row>
    <row r="76" spans="2:13" s="1" customFormat="1" ht="16.5" customHeight="1">
      <c r="B76" s="28"/>
      <c r="C76" s="29"/>
      <c r="D76" s="29"/>
      <c r="E76" s="223" t="str">
        <f>E9</f>
        <v>PS 1-36 - Oprava STS 610</v>
      </c>
      <c r="F76" s="222"/>
      <c r="G76" s="222"/>
      <c r="H76" s="222"/>
      <c r="I76" s="97"/>
      <c r="J76" s="97"/>
      <c r="K76" s="29"/>
      <c r="L76" s="29"/>
      <c r="M76" s="32"/>
    </row>
    <row r="77" spans="2:13" s="1" customFormat="1" ht="6.95" customHeight="1">
      <c r="B77" s="28"/>
      <c r="C77" s="29"/>
      <c r="D77" s="29"/>
      <c r="E77" s="29"/>
      <c r="F77" s="29"/>
      <c r="G77" s="29"/>
      <c r="H77" s="29"/>
      <c r="I77" s="97"/>
      <c r="J77" s="97"/>
      <c r="K77" s="29"/>
      <c r="L77" s="29"/>
      <c r="M77" s="32"/>
    </row>
    <row r="78" spans="2:13" s="1" customFormat="1" ht="12" customHeight="1">
      <c r="B78" s="28"/>
      <c r="C78" s="24" t="s">
        <v>21</v>
      </c>
      <c r="D78" s="29"/>
      <c r="E78" s="29"/>
      <c r="F78" s="22" t="str">
        <f>F12</f>
        <v>Valašské Meziříčí</v>
      </c>
      <c r="G78" s="29"/>
      <c r="H78" s="29"/>
      <c r="I78" s="98" t="s">
        <v>23</v>
      </c>
      <c r="J78" s="100">
        <f>IF(J12="","",J12)</f>
        <v>0</v>
      </c>
      <c r="K78" s="29"/>
      <c r="L78" s="29"/>
      <c r="M78" s="32"/>
    </row>
    <row r="79" spans="2:13" s="1" customFormat="1" ht="6.95" customHeight="1">
      <c r="B79" s="28"/>
      <c r="C79" s="29"/>
      <c r="D79" s="29"/>
      <c r="E79" s="29"/>
      <c r="F79" s="29"/>
      <c r="G79" s="29"/>
      <c r="H79" s="29"/>
      <c r="I79" s="97"/>
      <c r="J79" s="97"/>
      <c r="K79" s="29"/>
      <c r="L79" s="29"/>
      <c r="M79" s="32"/>
    </row>
    <row r="80" spans="2:13" s="1" customFormat="1" ht="13.7" customHeight="1">
      <c r="B80" s="28"/>
      <c r="C80" s="24" t="s">
        <v>24</v>
      </c>
      <c r="D80" s="29"/>
      <c r="E80" s="29"/>
      <c r="F80" s="22" t="str">
        <f>E15</f>
        <v>Správa železniční dopravní cesty, s.o. - OŘ Olc</v>
      </c>
      <c r="G80" s="29"/>
      <c r="H80" s="29"/>
      <c r="I80" s="98" t="s">
        <v>32</v>
      </c>
      <c r="J80" s="124" t="str">
        <f>E21</f>
        <v>SB projekt s.r.o.</v>
      </c>
      <c r="K80" s="29"/>
      <c r="L80" s="29"/>
      <c r="M80" s="32"/>
    </row>
    <row r="81" spans="2:65" s="1" customFormat="1" ht="13.7" customHeight="1">
      <c r="B81" s="28"/>
      <c r="C81" s="24" t="s">
        <v>30</v>
      </c>
      <c r="D81" s="29"/>
      <c r="E81" s="29"/>
      <c r="F81" s="22" t="str">
        <f>IF(E18="","",E18)</f>
        <v>Vyplň údaj</v>
      </c>
      <c r="G81" s="29"/>
      <c r="H81" s="29"/>
      <c r="I81" s="98" t="s">
        <v>36</v>
      </c>
      <c r="J81" s="124" t="str">
        <f>E24</f>
        <v>Ing. Jan Slivka</v>
      </c>
      <c r="K81" s="29"/>
      <c r="L81" s="29"/>
      <c r="M81" s="32"/>
    </row>
    <row r="82" spans="2:65" s="1" customFormat="1" ht="10.35" customHeight="1">
      <c r="B82" s="28"/>
      <c r="C82" s="29"/>
      <c r="D82" s="29"/>
      <c r="E82" s="29"/>
      <c r="F82" s="29"/>
      <c r="G82" s="29"/>
      <c r="H82" s="29"/>
      <c r="I82" s="97"/>
      <c r="J82" s="97"/>
      <c r="K82" s="29"/>
      <c r="L82" s="29"/>
      <c r="M82" s="32"/>
    </row>
    <row r="83" spans="2:65" s="8" customFormat="1" ht="29.25" customHeight="1">
      <c r="B83" s="138"/>
      <c r="C83" s="139" t="s">
        <v>118</v>
      </c>
      <c r="D83" s="140" t="s">
        <v>58</v>
      </c>
      <c r="E83" s="140" t="s">
        <v>54</v>
      </c>
      <c r="F83" s="140" t="s">
        <v>55</v>
      </c>
      <c r="G83" s="140" t="s">
        <v>119</v>
      </c>
      <c r="H83" s="140" t="s">
        <v>120</v>
      </c>
      <c r="I83" s="141" t="s">
        <v>121</v>
      </c>
      <c r="J83" s="141" t="s">
        <v>122</v>
      </c>
      <c r="K83" s="140" t="s">
        <v>113</v>
      </c>
      <c r="L83" s="142" t="s">
        <v>123</v>
      </c>
      <c r="M83" s="143"/>
      <c r="N83" s="57" t="s">
        <v>1</v>
      </c>
      <c r="O83" s="58" t="s">
        <v>43</v>
      </c>
      <c r="P83" s="58" t="s">
        <v>124</v>
      </c>
      <c r="Q83" s="58" t="s">
        <v>125</v>
      </c>
      <c r="R83" s="58" t="s">
        <v>126</v>
      </c>
      <c r="S83" s="58" t="s">
        <v>127</v>
      </c>
      <c r="T83" s="58" t="s">
        <v>128</v>
      </c>
      <c r="U83" s="58" t="s">
        <v>129</v>
      </c>
      <c r="V83" s="58" t="s">
        <v>130</v>
      </c>
      <c r="W83" s="58" t="s">
        <v>131</v>
      </c>
      <c r="X83" s="59" t="s">
        <v>132</v>
      </c>
    </row>
    <row r="84" spans="2:65" s="1" customFormat="1" ht="22.9" customHeight="1">
      <c r="B84" s="28"/>
      <c r="C84" s="64" t="s">
        <v>133</v>
      </c>
      <c r="D84" s="29"/>
      <c r="E84" s="29"/>
      <c r="F84" s="29"/>
      <c r="G84" s="29"/>
      <c r="H84" s="29"/>
      <c r="I84" s="97"/>
      <c r="J84" s="97"/>
      <c r="K84" s="144">
        <f>BK84</f>
        <v>0</v>
      </c>
      <c r="L84" s="29"/>
      <c r="M84" s="32"/>
      <c r="N84" s="60"/>
      <c r="O84" s="61"/>
      <c r="P84" s="61"/>
      <c r="Q84" s="145">
        <f>Q85+SUM(Q86:Q329)+Q335</f>
        <v>0</v>
      </c>
      <c r="R84" s="145">
        <f>R85+SUM(R86:R329)+R335</f>
        <v>0</v>
      </c>
      <c r="S84" s="61"/>
      <c r="T84" s="146">
        <f>T85+SUM(T86:T329)+T335</f>
        <v>0</v>
      </c>
      <c r="U84" s="61"/>
      <c r="V84" s="146">
        <f>V85+SUM(V86:V329)+V335</f>
        <v>0</v>
      </c>
      <c r="W84" s="61"/>
      <c r="X84" s="147">
        <f>X85+SUM(X86:X329)+X335</f>
        <v>0</v>
      </c>
      <c r="AT84" s="12" t="s">
        <v>74</v>
      </c>
      <c r="AU84" s="12" t="s">
        <v>115</v>
      </c>
      <c r="BK84" s="148">
        <f>BK85+SUM(BK86:BK329)+BK335</f>
        <v>0</v>
      </c>
    </row>
    <row r="85" spans="2:65" s="1" customFormat="1" ht="16.5" customHeight="1">
      <c r="B85" s="28"/>
      <c r="C85" s="182" t="s">
        <v>83</v>
      </c>
      <c r="D85" s="182" t="s">
        <v>210</v>
      </c>
      <c r="E85" s="183" t="s">
        <v>415</v>
      </c>
      <c r="F85" s="184" t="s">
        <v>416</v>
      </c>
      <c r="G85" s="185" t="s">
        <v>137</v>
      </c>
      <c r="H85" s="186">
        <v>1</v>
      </c>
      <c r="I85" s="187"/>
      <c r="J85" s="187"/>
      <c r="K85" s="188">
        <f>ROUND(P85*H85,2)</f>
        <v>0</v>
      </c>
      <c r="L85" s="184" t="s">
        <v>1</v>
      </c>
      <c r="M85" s="32"/>
      <c r="N85" s="189" t="s">
        <v>1</v>
      </c>
      <c r="O85" s="159" t="s">
        <v>44</v>
      </c>
      <c r="P85" s="160">
        <f>I85+J85</f>
        <v>0</v>
      </c>
      <c r="Q85" s="160">
        <f>ROUND(I85*H85,2)</f>
        <v>0</v>
      </c>
      <c r="R85" s="160">
        <f>ROUND(J85*H85,2)</f>
        <v>0</v>
      </c>
      <c r="S85" s="53"/>
      <c r="T85" s="161">
        <f>S85*H85</f>
        <v>0</v>
      </c>
      <c r="U85" s="161">
        <v>0</v>
      </c>
      <c r="V85" s="161">
        <f>U85*H85</f>
        <v>0</v>
      </c>
      <c r="W85" s="161">
        <v>0</v>
      </c>
      <c r="X85" s="162">
        <f>W85*H85</f>
        <v>0</v>
      </c>
      <c r="AR85" s="12" t="s">
        <v>140</v>
      </c>
      <c r="AT85" s="12" t="s">
        <v>210</v>
      </c>
      <c r="AU85" s="12" t="s">
        <v>75</v>
      </c>
      <c r="AY85" s="12" t="s">
        <v>139</v>
      </c>
      <c r="BE85" s="163">
        <f>IF(O85="základní",K85,0)</f>
        <v>0</v>
      </c>
      <c r="BF85" s="163">
        <f>IF(O85="snížená",K85,0)</f>
        <v>0</v>
      </c>
      <c r="BG85" s="163">
        <f>IF(O85="zákl. přenesená",K85,0)</f>
        <v>0</v>
      </c>
      <c r="BH85" s="163">
        <f>IF(O85="sníž. přenesená",K85,0)</f>
        <v>0</v>
      </c>
      <c r="BI85" s="163">
        <f>IF(O85="nulová",K85,0)</f>
        <v>0</v>
      </c>
      <c r="BJ85" s="12" t="s">
        <v>83</v>
      </c>
      <c r="BK85" s="163">
        <f>ROUND(P85*H85,2)</f>
        <v>0</v>
      </c>
      <c r="BL85" s="12" t="s">
        <v>140</v>
      </c>
      <c r="BM85" s="12" t="s">
        <v>417</v>
      </c>
    </row>
    <row r="86" spans="2:65" s="1" customFormat="1" ht="11.25">
      <c r="B86" s="28"/>
      <c r="C86" s="29"/>
      <c r="D86" s="164" t="s">
        <v>142</v>
      </c>
      <c r="E86" s="29"/>
      <c r="F86" s="165" t="s">
        <v>416</v>
      </c>
      <c r="G86" s="29"/>
      <c r="H86" s="29"/>
      <c r="I86" s="97"/>
      <c r="J86" s="97"/>
      <c r="K86" s="29"/>
      <c r="L86" s="29"/>
      <c r="M86" s="32"/>
      <c r="N86" s="166"/>
      <c r="O86" s="53"/>
      <c r="P86" s="53"/>
      <c r="Q86" s="53"/>
      <c r="R86" s="53"/>
      <c r="S86" s="53"/>
      <c r="T86" s="53"/>
      <c r="U86" s="53"/>
      <c r="V86" s="53"/>
      <c r="W86" s="53"/>
      <c r="X86" s="54"/>
      <c r="AT86" s="12" t="s">
        <v>142</v>
      </c>
      <c r="AU86" s="12" t="s">
        <v>75</v>
      </c>
    </row>
    <row r="87" spans="2:65" s="1" customFormat="1" ht="22.5" customHeight="1">
      <c r="B87" s="28"/>
      <c r="C87" s="182" t="s">
        <v>85</v>
      </c>
      <c r="D87" s="182" t="s">
        <v>210</v>
      </c>
      <c r="E87" s="183" t="s">
        <v>418</v>
      </c>
      <c r="F87" s="184" t="s">
        <v>419</v>
      </c>
      <c r="G87" s="185" t="s">
        <v>137</v>
      </c>
      <c r="H87" s="186">
        <v>3</v>
      </c>
      <c r="I87" s="187"/>
      <c r="J87" s="187"/>
      <c r="K87" s="188">
        <f>ROUND(P87*H87,2)</f>
        <v>0</v>
      </c>
      <c r="L87" s="184" t="s">
        <v>1</v>
      </c>
      <c r="M87" s="32"/>
      <c r="N87" s="189" t="s">
        <v>1</v>
      </c>
      <c r="O87" s="159" t="s">
        <v>44</v>
      </c>
      <c r="P87" s="160">
        <f>I87+J87</f>
        <v>0</v>
      </c>
      <c r="Q87" s="160">
        <f>ROUND(I87*H87,2)</f>
        <v>0</v>
      </c>
      <c r="R87" s="160">
        <f>ROUND(J87*H87,2)</f>
        <v>0</v>
      </c>
      <c r="S87" s="53"/>
      <c r="T87" s="161">
        <f>S87*H87</f>
        <v>0</v>
      </c>
      <c r="U87" s="161">
        <v>0</v>
      </c>
      <c r="V87" s="161">
        <f>U87*H87</f>
        <v>0</v>
      </c>
      <c r="W87" s="161">
        <v>0</v>
      </c>
      <c r="X87" s="162">
        <f>W87*H87</f>
        <v>0</v>
      </c>
      <c r="AR87" s="12" t="s">
        <v>213</v>
      </c>
      <c r="AT87" s="12" t="s">
        <v>210</v>
      </c>
      <c r="AU87" s="12" t="s">
        <v>75</v>
      </c>
      <c r="AY87" s="12" t="s">
        <v>139</v>
      </c>
      <c r="BE87" s="163">
        <f>IF(O87="základní",K87,0)</f>
        <v>0</v>
      </c>
      <c r="BF87" s="163">
        <f>IF(O87="snížená",K87,0)</f>
        <v>0</v>
      </c>
      <c r="BG87" s="163">
        <f>IF(O87="zákl. přenesená",K87,0)</f>
        <v>0</v>
      </c>
      <c r="BH87" s="163">
        <f>IF(O87="sníž. přenesená",K87,0)</f>
        <v>0</v>
      </c>
      <c r="BI87" s="163">
        <f>IF(O87="nulová",K87,0)</f>
        <v>0</v>
      </c>
      <c r="BJ87" s="12" t="s">
        <v>83</v>
      </c>
      <c r="BK87" s="163">
        <f>ROUND(P87*H87,2)</f>
        <v>0</v>
      </c>
      <c r="BL87" s="12" t="s">
        <v>213</v>
      </c>
      <c r="BM87" s="12" t="s">
        <v>420</v>
      </c>
    </row>
    <row r="88" spans="2:65" s="1" customFormat="1" ht="11.25">
      <c r="B88" s="28"/>
      <c r="C88" s="29"/>
      <c r="D88" s="164" t="s">
        <v>142</v>
      </c>
      <c r="E88" s="29"/>
      <c r="F88" s="165" t="s">
        <v>419</v>
      </c>
      <c r="G88" s="29"/>
      <c r="H88" s="29"/>
      <c r="I88" s="97"/>
      <c r="J88" s="97"/>
      <c r="K88" s="29"/>
      <c r="L88" s="29"/>
      <c r="M88" s="32"/>
      <c r="N88" s="166"/>
      <c r="O88" s="53"/>
      <c r="P88" s="53"/>
      <c r="Q88" s="53"/>
      <c r="R88" s="53"/>
      <c r="S88" s="53"/>
      <c r="T88" s="53"/>
      <c r="U88" s="53"/>
      <c r="V88" s="53"/>
      <c r="W88" s="53"/>
      <c r="X88" s="54"/>
      <c r="AT88" s="12" t="s">
        <v>142</v>
      </c>
      <c r="AU88" s="12" t="s">
        <v>75</v>
      </c>
    </row>
    <row r="89" spans="2:65" s="1" customFormat="1" ht="16.5" customHeight="1">
      <c r="B89" s="28"/>
      <c r="C89" s="182" t="s">
        <v>146</v>
      </c>
      <c r="D89" s="182" t="s">
        <v>210</v>
      </c>
      <c r="E89" s="183" t="s">
        <v>421</v>
      </c>
      <c r="F89" s="184" t="s">
        <v>422</v>
      </c>
      <c r="G89" s="185" t="s">
        <v>137</v>
      </c>
      <c r="H89" s="186">
        <v>3</v>
      </c>
      <c r="I89" s="187"/>
      <c r="J89" s="187"/>
      <c r="K89" s="188">
        <f>ROUND(P89*H89,2)</f>
        <v>0</v>
      </c>
      <c r="L89" s="184" t="s">
        <v>1</v>
      </c>
      <c r="M89" s="32"/>
      <c r="N89" s="189" t="s">
        <v>1</v>
      </c>
      <c r="O89" s="159" t="s">
        <v>44</v>
      </c>
      <c r="P89" s="160">
        <f>I89+J89</f>
        <v>0</v>
      </c>
      <c r="Q89" s="160">
        <f>ROUND(I89*H89,2)</f>
        <v>0</v>
      </c>
      <c r="R89" s="160">
        <f>ROUND(J89*H89,2)</f>
        <v>0</v>
      </c>
      <c r="S89" s="53"/>
      <c r="T89" s="161">
        <f>S89*H89</f>
        <v>0</v>
      </c>
      <c r="U89" s="161">
        <v>0</v>
      </c>
      <c r="V89" s="161">
        <f>U89*H89</f>
        <v>0</v>
      </c>
      <c r="W89" s="161">
        <v>0</v>
      </c>
      <c r="X89" s="162">
        <f>W89*H89</f>
        <v>0</v>
      </c>
      <c r="AR89" s="12" t="s">
        <v>140</v>
      </c>
      <c r="AT89" s="12" t="s">
        <v>210</v>
      </c>
      <c r="AU89" s="12" t="s">
        <v>75</v>
      </c>
      <c r="AY89" s="12" t="s">
        <v>139</v>
      </c>
      <c r="BE89" s="163">
        <f>IF(O89="základní",K89,0)</f>
        <v>0</v>
      </c>
      <c r="BF89" s="163">
        <f>IF(O89="snížená",K89,0)</f>
        <v>0</v>
      </c>
      <c r="BG89" s="163">
        <f>IF(O89="zákl. přenesená",K89,0)</f>
        <v>0</v>
      </c>
      <c r="BH89" s="163">
        <f>IF(O89="sníž. přenesená",K89,0)</f>
        <v>0</v>
      </c>
      <c r="BI89" s="163">
        <f>IF(O89="nulová",K89,0)</f>
        <v>0</v>
      </c>
      <c r="BJ89" s="12" t="s">
        <v>83</v>
      </c>
      <c r="BK89" s="163">
        <f>ROUND(P89*H89,2)</f>
        <v>0</v>
      </c>
      <c r="BL89" s="12" t="s">
        <v>140</v>
      </c>
      <c r="BM89" s="12" t="s">
        <v>423</v>
      </c>
    </row>
    <row r="90" spans="2:65" s="1" customFormat="1" ht="11.25">
      <c r="B90" s="28"/>
      <c r="C90" s="29"/>
      <c r="D90" s="164" t="s">
        <v>142</v>
      </c>
      <c r="E90" s="29"/>
      <c r="F90" s="165" t="s">
        <v>422</v>
      </c>
      <c r="G90" s="29"/>
      <c r="H90" s="29"/>
      <c r="I90" s="97"/>
      <c r="J90" s="97"/>
      <c r="K90" s="29"/>
      <c r="L90" s="29"/>
      <c r="M90" s="32"/>
      <c r="N90" s="166"/>
      <c r="O90" s="53"/>
      <c r="P90" s="53"/>
      <c r="Q90" s="53"/>
      <c r="R90" s="53"/>
      <c r="S90" s="53"/>
      <c r="T90" s="53"/>
      <c r="U90" s="53"/>
      <c r="V90" s="53"/>
      <c r="W90" s="53"/>
      <c r="X90" s="54"/>
      <c r="AT90" s="12" t="s">
        <v>142</v>
      </c>
      <c r="AU90" s="12" t="s">
        <v>75</v>
      </c>
    </row>
    <row r="91" spans="2:65" s="1" customFormat="1" ht="22.5" customHeight="1">
      <c r="B91" s="28"/>
      <c r="C91" s="182" t="s">
        <v>140</v>
      </c>
      <c r="D91" s="182" t="s">
        <v>210</v>
      </c>
      <c r="E91" s="183" t="s">
        <v>424</v>
      </c>
      <c r="F91" s="184" t="s">
        <v>425</v>
      </c>
      <c r="G91" s="185" t="s">
        <v>137</v>
      </c>
      <c r="H91" s="186">
        <v>3</v>
      </c>
      <c r="I91" s="187"/>
      <c r="J91" s="187"/>
      <c r="K91" s="188">
        <f>ROUND(P91*H91,2)</f>
        <v>0</v>
      </c>
      <c r="L91" s="184" t="s">
        <v>266</v>
      </c>
      <c r="M91" s="32"/>
      <c r="N91" s="189" t="s">
        <v>1</v>
      </c>
      <c r="O91" s="159" t="s">
        <v>44</v>
      </c>
      <c r="P91" s="160">
        <f>I91+J91</f>
        <v>0</v>
      </c>
      <c r="Q91" s="160">
        <f>ROUND(I91*H91,2)</f>
        <v>0</v>
      </c>
      <c r="R91" s="160">
        <f>ROUND(J91*H91,2)</f>
        <v>0</v>
      </c>
      <c r="S91" s="53"/>
      <c r="T91" s="161">
        <f>S91*H91</f>
        <v>0</v>
      </c>
      <c r="U91" s="161">
        <v>0</v>
      </c>
      <c r="V91" s="161">
        <f>U91*H91</f>
        <v>0</v>
      </c>
      <c r="W91" s="161">
        <v>0</v>
      </c>
      <c r="X91" s="162">
        <f>W91*H91</f>
        <v>0</v>
      </c>
      <c r="AR91" s="12" t="s">
        <v>213</v>
      </c>
      <c r="AT91" s="12" t="s">
        <v>210</v>
      </c>
      <c r="AU91" s="12" t="s">
        <v>75</v>
      </c>
      <c r="AY91" s="12" t="s">
        <v>139</v>
      </c>
      <c r="BE91" s="163">
        <f>IF(O91="základní",K91,0)</f>
        <v>0</v>
      </c>
      <c r="BF91" s="163">
        <f>IF(O91="snížená",K91,0)</f>
        <v>0</v>
      </c>
      <c r="BG91" s="163">
        <f>IF(O91="zákl. přenesená",K91,0)</f>
        <v>0</v>
      </c>
      <c r="BH91" s="163">
        <f>IF(O91="sníž. přenesená",K91,0)</f>
        <v>0</v>
      </c>
      <c r="BI91" s="163">
        <f>IF(O91="nulová",K91,0)</f>
        <v>0</v>
      </c>
      <c r="BJ91" s="12" t="s">
        <v>83</v>
      </c>
      <c r="BK91" s="163">
        <f>ROUND(P91*H91,2)</f>
        <v>0</v>
      </c>
      <c r="BL91" s="12" t="s">
        <v>213</v>
      </c>
      <c r="BM91" s="12" t="s">
        <v>426</v>
      </c>
    </row>
    <row r="92" spans="2:65" s="1" customFormat="1" ht="11.25">
      <c r="B92" s="28"/>
      <c r="C92" s="29"/>
      <c r="D92" s="164" t="s">
        <v>142</v>
      </c>
      <c r="E92" s="29"/>
      <c r="F92" s="165" t="s">
        <v>427</v>
      </c>
      <c r="G92" s="29"/>
      <c r="H92" s="29"/>
      <c r="I92" s="97"/>
      <c r="J92" s="97"/>
      <c r="K92" s="29"/>
      <c r="L92" s="29"/>
      <c r="M92" s="32"/>
      <c r="N92" s="166"/>
      <c r="O92" s="53"/>
      <c r="P92" s="53"/>
      <c r="Q92" s="53"/>
      <c r="R92" s="53"/>
      <c r="S92" s="53"/>
      <c r="T92" s="53"/>
      <c r="U92" s="53"/>
      <c r="V92" s="53"/>
      <c r="W92" s="53"/>
      <c r="X92" s="54"/>
      <c r="AT92" s="12" t="s">
        <v>142</v>
      </c>
      <c r="AU92" s="12" t="s">
        <v>75</v>
      </c>
    </row>
    <row r="93" spans="2:65" s="1" customFormat="1" ht="19.5">
      <c r="B93" s="28"/>
      <c r="C93" s="29"/>
      <c r="D93" s="164" t="s">
        <v>270</v>
      </c>
      <c r="E93" s="29"/>
      <c r="F93" s="193" t="s">
        <v>428</v>
      </c>
      <c r="G93" s="29"/>
      <c r="H93" s="29"/>
      <c r="I93" s="97"/>
      <c r="J93" s="97"/>
      <c r="K93" s="29"/>
      <c r="L93" s="29"/>
      <c r="M93" s="32"/>
      <c r="N93" s="166"/>
      <c r="O93" s="53"/>
      <c r="P93" s="53"/>
      <c r="Q93" s="53"/>
      <c r="R93" s="53"/>
      <c r="S93" s="53"/>
      <c r="T93" s="53"/>
      <c r="U93" s="53"/>
      <c r="V93" s="53"/>
      <c r="W93" s="53"/>
      <c r="X93" s="54"/>
      <c r="AT93" s="12" t="s">
        <v>270</v>
      </c>
      <c r="AU93" s="12" t="s">
        <v>75</v>
      </c>
    </row>
    <row r="94" spans="2:65" s="1" customFormat="1" ht="22.5" customHeight="1">
      <c r="B94" s="28"/>
      <c r="C94" s="182" t="s">
        <v>157</v>
      </c>
      <c r="D94" s="182" t="s">
        <v>210</v>
      </c>
      <c r="E94" s="183" t="s">
        <v>429</v>
      </c>
      <c r="F94" s="184" t="s">
        <v>430</v>
      </c>
      <c r="G94" s="185" t="s">
        <v>137</v>
      </c>
      <c r="H94" s="186">
        <v>3</v>
      </c>
      <c r="I94" s="187"/>
      <c r="J94" s="187"/>
      <c r="K94" s="188">
        <f>ROUND(P94*H94,2)</f>
        <v>0</v>
      </c>
      <c r="L94" s="184" t="s">
        <v>266</v>
      </c>
      <c r="M94" s="32"/>
      <c r="N94" s="189" t="s">
        <v>1</v>
      </c>
      <c r="O94" s="159" t="s">
        <v>44</v>
      </c>
      <c r="P94" s="160">
        <f>I94+J94</f>
        <v>0</v>
      </c>
      <c r="Q94" s="160">
        <f>ROUND(I94*H94,2)</f>
        <v>0</v>
      </c>
      <c r="R94" s="160">
        <f>ROUND(J94*H94,2)</f>
        <v>0</v>
      </c>
      <c r="S94" s="53"/>
      <c r="T94" s="161">
        <f>S94*H94</f>
        <v>0</v>
      </c>
      <c r="U94" s="161">
        <v>0</v>
      </c>
      <c r="V94" s="161">
        <f>U94*H94</f>
        <v>0</v>
      </c>
      <c r="W94" s="161">
        <v>0</v>
      </c>
      <c r="X94" s="162">
        <f>W94*H94</f>
        <v>0</v>
      </c>
      <c r="AR94" s="12" t="s">
        <v>213</v>
      </c>
      <c r="AT94" s="12" t="s">
        <v>210</v>
      </c>
      <c r="AU94" s="12" t="s">
        <v>75</v>
      </c>
      <c r="AY94" s="12" t="s">
        <v>139</v>
      </c>
      <c r="BE94" s="163">
        <f>IF(O94="základní",K94,0)</f>
        <v>0</v>
      </c>
      <c r="BF94" s="163">
        <f>IF(O94="snížená",K94,0)</f>
        <v>0</v>
      </c>
      <c r="BG94" s="163">
        <f>IF(O94="zákl. přenesená",K94,0)</f>
        <v>0</v>
      </c>
      <c r="BH94" s="163">
        <f>IF(O94="sníž. přenesená",K94,0)</f>
        <v>0</v>
      </c>
      <c r="BI94" s="163">
        <f>IF(O94="nulová",K94,0)</f>
        <v>0</v>
      </c>
      <c r="BJ94" s="12" t="s">
        <v>83</v>
      </c>
      <c r="BK94" s="163">
        <f>ROUND(P94*H94,2)</f>
        <v>0</v>
      </c>
      <c r="BL94" s="12" t="s">
        <v>213</v>
      </c>
      <c r="BM94" s="12" t="s">
        <v>431</v>
      </c>
    </row>
    <row r="95" spans="2:65" s="1" customFormat="1" ht="19.5">
      <c r="B95" s="28"/>
      <c r="C95" s="29"/>
      <c r="D95" s="164" t="s">
        <v>142</v>
      </c>
      <c r="E95" s="29"/>
      <c r="F95" s="165" t="s">
        <v>432</v>
      </c>
      <c r="G95" s="29"/>
      <c r="H95" s="29"/>
      <c r="I95" s="97"/>
      <c r="J95" s="97"/>
      <c r="K95" s="29"/>
      <c r="L95" s="29"/>
      <c r="M95" s="32"/>
      <c r="N95" s="166"/>
      <c r="O95" s="53"/>
      <c r="P95" s="53"/>
      <c r="Q95" s="53"/>
      <c r="R95" s="53"/>
      <c r="S95" s="53"/>
      <c r="T95" s="53"/>
      <c r="U95" s="53"/>
      <c r="V95" s="53"/>
      <c r="W95" s="53"/>
      <c r="X95" s="54"/>
      <c r="AT95" s="12" t="s">
        <v>142</v>
      </c>
      <c r="AU95" s="12" t="s">
        <v>75</v>
      </c>
    </row>
    <row r="96" spans="2:65" s="1" customFormat="1" ht="22.5" customHeight="1">
      <c r="B96" s="28"/>
      <c r="C96" s="182" t="s">
        <v>161</v>
      </c>
      <c r="D96" s="182" t="s">
        <v>210</v>
      </c>
      <c r="E96" s="183" t="s">
        <v>433</v>
      </c>
      <c r="F96" s="184" t="s">
        <v>434</v>
      </c>
      <c r="G96" s="185" t="s">
        <v>137</v>
      </c>
      <c r="H96" s="186">
        <v>3</v>
      </c>
      <c r="I96" s="187"/>
      <c r="J96" s="187"/>
      <c r="K96" s="188">
        <f>ROUND(P96*H96,2)</f>
        <v>0</v>
      </c>
      <c r="L96" s="184" t="s">
        <v>266</v>
      </c>
      <c r="M96" s="32"/>
      <c r="N96" s="189" t="s">
        <v>1</v>
      </c>
      <c r="O96" s="159" t="s">
        <v>44</v>
      </c>
      <c r="P96" s="160">
        <f>I96+J96</f>
        <v>0</v>
      </c>
      <c r="Q96" s="160">
        <f>ROUND(I96*H96,2)</f>
        <v>0</v>
      </c>
      <c r="R96" s="160">
        <f>ROUND(J96*H96,2)</f>
        <v>0</v>
      </c>
      <c r="S96" s="53"/>
      <c r="T96" s="161">
        <f>S96*H96</f>
        <v>0</v>
      </c>
      <c r="U96" s="161">
        <v>0</v>
      </c>
      <c r="V96" s="161">
        <f>U96*H96</f>
        <v>0</v>
      </c>
      <c r="W96" s="161">
        <v>0</v>
      </c>
      <c r="X96" s="162">
        <f>W96*H96</f>
        <v>0</v>
      </c>
      <c r="AR96" s="12" t="s">
        <v>213</v>
      </c>
      <c r="AT96" s="12" t="s">
        <v>210</v>
      </c>
      <c r="AU96" s="12" t="s">
        <v>75</v>
      </c>
      <c r="AY96" s="12" t="s">
        <v>139</v>
      </c>
      <c r="BE96" s="163">
        <f>IF(O96="základní",K96,0)</f>
        <v>0</v>
      </c>
      <c r="BF96" s="163">
        <f>IF(O96="snížená",K96,0)</f>
        <v>0</v>
      </c>
      <c r="BG96" s="163">
        <f>IF(O96="zákl. přenesená",K96,0)</f>
        <v>0</v>
      </c>
      <c r="BH96" s="163">
        <f>IF(O96="sníž. přenesená",K96,0)</f>
        <v>0</v>
      </c>
      <c r="BI96" s="163">
        <f>IF(O96="nulová",K96,0)</f>
        <v>0</v>
      </c>
      <c r="BJ96" s="12" t="s">
        <v>83</v>
      </c>
      <c r="BK96" s="163">
        <f>ROUND(P96*H96,2)</f>
        <v>0</v>
      </c>
      <c r="BL96" s="12" t="s">
        <v>213</v>
      </c>
      <c r="BM96" s="12" t="s">
        <v>435</v>
      </c>
    </row>
    <row r="97" spans="2:65" s="1" customFormat="1" ht="19.5">
      <c r="B97" s="28"/>
      <c r="C97" s="29"/>
      <c r="D97" s="164" t="s">
        <v>142</v>
      </c>
      <c r="E97" s="29"/>
      <c r="F97" s="165" t="s">
        <v>436</v>
      </c>
      <c r="G97" s="29"/>
      <c r="H97" s="29"/>
      <c r="I97" s="97"/>
      <c r="J97" s="97"/>
      <c r="K97" s="29"/>
      <c r="L97" s="29"/>
      <c r="M97" s="32"/>
      <c r="N97" s="166"/>
      <c r="O97" s="53"/>
      <c r="P97" s="53"/>
      <c r="Q97" s="53"/>
      <c r="R97" s="53"/>
      <c r="S97" s="53"/>
      <c r="T97" s="53"/>
      <c r="U97" s="53"/>
      <c r="V97" s="53"/>
      <c r="W97" s="53"/>
      <c r="X97" s="54"/>
      <c r="AT97" s="12" t="s">
        <v>142</v>
      </c>
      <c r="AU97" s="12" t="s">
        <v>75</v>
      </c>
    </row>
    <row r="98" spans="2:65" s="1" customFormat="1" ht="29.25">
      <c r="B98" s="28"/>
      <c r="C98" s="29"/>
      <c r="D98" s="164" t="s">
        <v>270</v>
      </c>
      <c r="E98" s="29"/>
      <c r="F98" s="193" t="s">
        <v>437</v>
      </c>
      <c r="G98" s="29"/>
      <c r="H98" s="29"/>
      <c r="I98" s="97"/>
      <c r="J98" s="97"/>
      <c r="K98" s="29"/>
      <c r="L98" s="29"/>
      <c r="M98" s="32"/>
      <c r="N98" s="166"/>
      <c r="O98" s="53"/>
      <c r="P98" s="53"/>
      <c r="Q98" s="53"/>
      <c r="R98" s="53"/>
      <c r="S98" s="53"/>
      <c r="T98" s="53"/>
      <c r="U98" s="53"/>
      <c r="V98" s="53"/>
      <c r="W98" s="53"/>
      <c r="X98" s="54"/>
      <c r="AT98" s="12" t="s">
        <v>270</v>
      </c>
      <c r="AU98" s="12" t="s">
        <v>75</v>
      </c>
    </row>
    <row r="99" spans="2:65" s="1" customFormat="1" ht="22.5" customHeight="1">
      <c r="B99" s="28"/>
      <c r="C99" s="182" t="s">
        <v>165</v>
      </c>
      <c r="D99" s="182" t="s">
        <v>210</v>
      </c>
      <c r="E99" s="183" t="s">
        <v>438</v>
      </c>
      <c r="F99" s="184" t="s">
        <v>439</v>
      </c>
      <c r="G99" s="185" t="s">
        <v>137</v>
      </c>
      <c r="H99" s="186">
        <v>3</v>
      </c>
      <c r="I99" s="187"/>
      <c r="J99" s="187"/>
      <c r="K99" s="188">
        <f>ROUND(P99*H99,2)</f>
        <v>0</v>
      </c>
      <c r="L99" s="184" t="s">
        <v>266</v>
      </c>
      <c r="M99" s="32"/>
      <c r="N99" s="189" t="s">
        <v>1</v>
      </c>
      <c r="O99" s="159" t="s">
        <v>44</v>
      </c>
      <c r="P99" s="160">
        <f>I99+J99</f>
        <v>0</v>
      </c>
      <c r="Q99" s="160">
        <f>ROUND(I99*H99,2)</f>
        <v>0</v>
      </c>
      <c r="R99" s="160">
        <f>ROUND(J99*H99,2)</f>
        <v>0</v>
      </c>
      <c r="S99" s="53"/>
      <c r="T99" s="161">
        <f>S99*H99</f>
        <v>0</v>
      </c>
      <c r="U99" s="161">
        <v>0</v>
      </c>
      <c r="V99" s="161">
        <f>U99*H99</f>
        <v>0</v>
      </c>
      <c r="W99" s="161">
        <v>0</v>
      </c>
      <c r="X99" s="162">
        <f>W99*H99</f>
        <v>0</v>
      </c>
      <c r="AR99" s="12" t="s">
        <v>213</v>
      </c>
      <c r="AT99" s="12" t="s">
        <v>210</v>
      </c>
      <c r="AU99" s="12" t="s">
        <v>75</v>
      </c>
      <c r="AY99" s="12" t="s">
        <v>139</v>
      </c>
      <c r="BE99" s="163">
        <f>IF(O99="základní",K99,0)</f>
        <v>0</v>
      </c>
      <c r="BF99" s="163">
        <f>IF(O99="snížená",K99,0)</f>
        <v>0</v>
      </c>
      <c r="BG99" s="163">
        <f>IF(O99="zákl. přenesená",K99,0)</f>
        <v>0</v>
      </c>
      <c r="BH99" s="163">
        <f>IF(O99="sníž. přenesená",K99,0)</f>
        <v>0</v>
      </c>
      <c r="BI99" s="163">
        <f>IF(O99="nulová",K99,0)</f>
        <v>0</v>
      </c>
      <c r="BJ99" s="12" t="s">
        <v>83</v>
      </c>
      <c r="BK99" s="163">
        <f>ROUND(P99*H99,2)</f>
        <v>0</v>
      </c>
      <c r="BL99" s="12" t="s">
        <v>213</v>
      </c>
      <c r="BM99" s="12" t="s">
        <v>440</v>
      </c>
    </row>
    <row r="100" spans="2:65" s="1" customFormat="1" ht="19.5">
      <c r="B100" s="28"/>
      <c r="C100" s="29"/>
      <c r="D100" s="164" t="s">
        <v>142</v>
      </c>
      <c r="E100" s="29"/>
      <c r="F100" s="165" t="s">
        <v>441</v>
      </c>
      <c r="G100" s="29"/>
      <c r="H100" s="29"/>
      <c r="I100" s="97"/>
      <c r="J100" s="97"/>
      <c r="K100" s="29"/>
      <c r="L100" s="29"/>
      <c r="M100" s="32"/>
      <c r="N100" s="166"/>
      <c r="O100" s="53"/>
      <c r="P100" s="53"/>
      <c r="Q100" s="53"/>
      <c r="R100" s="53"/>
      <c r="S100" s="53"/>
      <c r="T100" s="53"/>
      <c r="U100" s="53"/>
      <c r="V100" s="53"/>
      <c r="W100" s="53"/>
      <c r="X100" s="54"/>
      <c r="AT100" s="12" t="s">
        <v>142</v>
      </c>
      <c r="AU100" s="12" t="s">
        <v>75</v>
      </c>
    </row>
    <row r="101" spans="2:65" s="1" customFormat="1" ht="22.5" customHeight="1">
      <c r="B101" s="28"/>
      <c r="C101" s="149" t="s">
        <v>138</v>
      </c>
      <c r="D101" s="149" t="s">
        <v>134</v>
      </c>
      <c r="E101" s="150" t="s">
        <v>442</v>
      </c>
      <c r="F101" s="151" t="s">
        <v>443</v>
      </c>
      <c r="G101" s="152" t="s">
        <v>137</v>
      </c>
      <c r="H101" s="153">
        <v>1</v>
      </c>
      <c r="I101" s="154"/>
      <c r="J101" s="155"/>
      <c r="K101" s="156">
        <f>ROUND(P101*H101,2)</f>
        <v>0</v>
      </c>
      <c r="L101" s="151" t="s">
        <v>266</v>
      </c>
      <c r="M101" s="157"/>
      <c r="N101" s="158" t="s">
        <v>1</v>
      </c>
      <c r="O101" s="159" t="s">
        <v>44</v>
      </c>
      <c r="P101" s="160">
        <f>I101+J101</f>
        <v>0</v>
      </c>
      <c r="Q101" s="160">
        <f>ROUND(I101*H101,2)</f>
        <v>0</v>
      </c>
      <c r="R101" s="160">
        <f>ROUND(J101*H101,2)</f>
        <v>0</v>
      </c>
      <c r="S101" s="53"/>
      <c r="T101" s="161">
        <f>S101*H101</f>
        <v>0</v>
      </c>
      <c r="U101" s="161">
        <v>0</v>
      </c>
      <c r="V101" s="161">
        <f>U101*H101</f>
        <v>0</v>
      </c>
      <c r="W101" s="161">
        <v>0</v>
      </c>
      <c r="X101" s="162">
        <f>W101*H101</f>
        <v>0</v>
      </c>
      <c r="AR101" s="12" t="s">
        <v>267</v>
      </c>
      <c r="AT101" s="12" t="s">
        <v>134</v>
      </c>
      <c r="AU101" s="12" t="s">
        <v>75</v>
      </c>
      <c r="AY101" s="12" t="s">
        <v>139</v>
      </c>
      <c r="BE101" s="163">
        <f>IF(O101="základní",K101,0)</f>
        <v>0</v>
      </c>
      <c r="BF101" s="163">
        <f>IF(O101="snížená",K101,0)</f>
        <v>0</v>
      </c>
      <c r="BG101" s="163">
        <f>IF(O101="zákl. přenesená",K101,0)</f>
        <v>0</v>
      </c>
      <c r="BH101" s="163">
        <f>IF(O101="sníž. přenesená",K101,0)</f>
        <v>0</v>
      </c>
      <c r="BI101" s="163">
        <f>IF(O101="nulová",K101,0)</f>
        <v>0</v>
      </c>
      <c r="BJ101" s="12" t="s">
        <v>83</v>
      </c>
      <c r="BK101" s="163">
        <f>ROUND(P101*H101,2)</f>
        <v>0</v>
      </c>
      <c r="BL101" s="12" t="s">
        <v>268</v>
      </c>
      <c r="BM101" s="12" t="s">
        <v>444</v>
      </c>
    </row>
    <row r="102" spans="2:65" s="1" customFormat="1" ht="11.25">
      <c r="B102" s="28"/>
      <c r="C102" s="29"/>
      <c r="D102" s="164" t="s">
        <v>142</v>
      </c>
      <c r="E102" s="29"/>
      <c r="F102" s="165" t="s">
        <v>443</v>
      </c>
      <c r="G102" s="29"/>
      <c r="H102" s="29"/>
      <c r="I102" s="97"/>
      <c r="J102" s="97"/>
      <c r="K102" s="29"/>
      <c r="L102" s="29"/>
      <c r="M102" s="32"/>
      <c r="N102" s="166"/>
      <c r="O102" s="53"/>
      <c r="P102" s="53"/>
      <c r="Q102" s="53"/>
      <c r="R102" s="53"/>
      <c r="S102" s="53"/>
      <c r="T102" s="53"/>
      <c r="U102" s="53"/>
      <c r="V102" s="53"/>
      <c r="W102" s="53"/>
      <c r="X102" s="54"/>
      <c r="AT102" s="12" t="s">
        <v>142</v>
      </c>
      <c r="AU102" s="12" t="s">
        <v>75</v>
      </c>
    </row>
    <row r="103" spans="2:65" s="1" customFormat="1" ht="19.5">
      <c r="B103" s="28"/>
      <c r="C103" s="29"/>
      <c r="D103" s="164" t="s">
        <v>270</v>
      </c>
      <c r="E103" s="29"/>
      <c r="F103" s="193" t="s">
        <v>445</v>
      </c>
      <c r="G103" s="29"/>
      <c r="H103" s="29"/>
      <c r="I103" s="97"/>
      <c r="J103" s="97"/>
      <c r="K103" s="29"/>
      <c r="L103" s="29"/>
      <c r="M103" s="32"/>
      <c r="N103" s="166"/>
      <c r="O103" s="53"/>
      <c r="P103" s="53"/>
      <c r="Q103" s="53"/>
      <c r="R103" s="53"/>
      <c r="S103" s="53"/>
      <c r="T103" s="53"/>
      <c r="U103" s="53"/>
      <c r="V103" s="53"/>
      <c r="W103" s="53"/>
      <c r="X103" s="54"/>
      <c r="AT103" s="12" t="s">
        <v>270</v>
      </c>
      <c r="AU103" s="12" t="s">
        <v>75</v>
      </c>
    </row>
    <row r="104" spans="2:65" s="1" customFormat="1" ht="22.5" customHeight="1">
      <c r="B104" s="28"/>
      <c r="C104" s="182" t="s">
        <v>172</v>
      </c>
      <c r="D104" s="182" t="s">
        <v>210</v>
      </c>
      <c r="E104" s="183" t="s">
        <v>446</v>
      </c>
      <c r="F104" s="184" t="s">
        <v>447</v>
      </c>
      <c r="G104" s="185" t="s">
        <v>137</v>
      </c>
      <c r="H104" s="186">
        <v>1</v>
      </c>
      <c r="I104" s="187"/>
      <c r="J104" s="187"/>
      <c r="K104" s="188">
        <f>ROUND(P104*H104,2)</f>
        <v>0</v>
      </c>
      <c r="L104" s="184" t="s">
        <v>266</v>
      </c>
      <c r="M104" s="32"/>
      <c r="N104" s="189" t="s">
        <v>1</v>
      </c>
      <c r="O104" s="159" t="s">
        <v>44</v>
      </c>
      <c r="P104" s="160">
        <f>I104+J104</f>
        <v>0</v>
      </c>
      <c r="Q104" s="160">
        <f>ROUND(I104*H104,2)</f>
        <v>0</v>
      </c>
      <c r="R104" s="160">
        <f>ROUND(J104*H104,2)</f>
        <v>0</v>
      </c>
      <c r="S104" s="53"/>
      <c r="T104" s="161">
        <f>S104*H104</f>
        <v>0</v>
      </c>
      <c r="U104" s="161">
        <v>0</v>
      </c>
      <c r="V104" s="161">
        <f>U104*H104</f>
        <v>0</v>
      </c>
      <c r="W104" s="161">
        <v>0</v>
      </c>
      <c r="X104" s="162">
        <f>W104*H104</f>
        <v>0</v>
      </c>
      <c r="AR104" s="12" t="s">
        <v>213</v>
      </c>
      <c r="AT104" s="12" t="s">
        <v>210</v>
      </c>
      <c r="AU104" s="12" t="s">
        <v>75</v>
      </c>
      <c r="AY104" s="12" t="s">
        <v>139</v>
      </c>
      <c r="BE104" s="163">
        <f>IF(O104="základní",K104,0)</f>
        <v>0</v>
      </c>
      <c r="BF104" s="163">
        <f>IF(O104="snížená",K104,0)</f>
        <v>0</v>
      </c>
      <c r="BG104" s="163">
        <f>IF(O104="zákl. přenesená",K104,0)</f>
        <v>0</v>
      </c>
      <c r="BH104" s="163">
        <f>IF(O104="sníž. přenesená",K104,0)</f>
        <v>0</v>
      </c>
      <c r="BI104" s="163">
        <f>IF(O104="nulová",K104,0)</f>
        <v>0</v>
      </c>
      <c r="BJ104" s="12" t="s">
        <v>83</v>
      </c>
      <c r="BK104" s="163">
        <f>ROUND(P104*H104,2)</f>
        <v>0</v>
      </c>
      <c r="BL104" s="12" t="s">
        <v>213</v>
      </c>
      <c r="BM104" s="12" t="s">
        <v>448</v>
      </c>
    </row>
    <row r="105" spans="2:65" s="1" customFormat="1" ht="11.25">
      <c r="B105" s="28"/>
      <c r="C105" s="29"/>
      <c r="D105" s="164" t="s">
        <v>142</v>
      </c>
      <c r="E105" s="29"/>
      <c r="F105" s="165" t="s">
        <v>449</v>
      </c>
      <c r="G105" s="29"/>
      <c r="H105" s="29"/>
      <c r="I105" s="97"/>
      <c r="J105" s="97"/>
      <c r="K105" s="29"/>
      <c r="L105" s="29"/>
      <c r="M105" s="32"/>
      <c r="N105" s="166"/>
      <c r="O105" s="53"/>
      <c r="P105" s="53"/>
      <c r="Q105" s="53"/>
      <c r="R105" s="53"/>
      <c r="S105" s="53"/>
      <c r="T105" s="53"/>
      <c r="U105" s="53"/>
      <c r="V105" s="53"/>
      <c r="W105" s="53"/>
      <c r="X105" s="54"/>
      <c r="AT105" s="12" t="s">
        <v>142</v>
      </c>
      <c r="AU105" s="12" t="s">
        <v>75</v>
      </c>
    </row>
    <row r="106" spans="2:65" s="1" customFormat="1" ht="22.5" customHeight="1">
      <c r="B106" s="28"/>
      <c r="C106" s="149" t="s">
        <v>176</v>
      </c>
      <c r="D106" s="149" t="s">
        <v>134</v>
      </c>
      <c r="E106" s="150" t="s">
        <v>450</v>
      </c>
      <c r="F106" s="151" t="s">
        <v>451</v>
      </c>
      <c r="G106" s="152" t="s">
        <v>137</v>
      </c>
      <c r="H106" s="153">
        <v>1</v>
      </c>
      <c r="I106" s="154"/>
      <c r="J106" s="155"/>
      <c r="K106" s="156">
        <f>ROUND(P106*H106,2)</f>
        <v>0</v>
      </c>
      <c r="L106" s="151" t="s">
        <v>266</v>
      </c>
      <c r="M106" s="157"/>
      <c r="N106" s="158" t="s">
        <v>1</v>
      </c>
      <c r="O106" s="159" t="s">
        <v>44</v>
      </c>
      <c r="P106" s="160">
        <f>I106+J106</f>
        <v>0</v>
      </c>
      <c r="Q106" s="160">
        <f>ROUND(I106*H106,2)</f>
        <v>0</v>
      </c>
      <c r="R106" s="160">
        <f>ROUND(J106*H106,2)</f>
        <v>0</v>
      </c>
      <c r="S106" s="53"/>
      <c r="T106" s="161">
        <f>S106*H106</f>
        <v>0</v>
      </c>
      <c r="U106" s="161">
        <v>0</v>
      </c>
      <c r="V106" s="161">
        <f>U106*H106</f>
        <v>0</v>
      </c>
      <c r="W106" s="161">
        <v>0</v>
      </c>
      <c r="X106" s="162">
        <f>W106*H106</f>
        <v>0</v>
      </c>
      <c r="AR106" s="12" t="s">
        <v>267</v>
      </c>
      <c r="AT106" s="12" t="s">
        <v>134</v>
      </c>
      <c r="AU106" s="12" t="s">
        <v>75</v>
      </c>
      <c r="AY106" s="12" t="s">
        <v>139</v>
      </c>
      <c r="BE106" s="163">
        <f>IF(O106="základní",K106,0)</f>
        <v>0</v>
      </c>
      <c r="BF106" s="163">
        <f>IF(O106="snížená",K106,0)</f>
        <v>0</v>
      </c>
      <c r="BG106" s="163">
        <f>IF(O106="zákl. přenesená",K106,0)</f>
        <v>0</v>
      </c>
      <c r="BH106" s="163">
        <f>IF(O106="sníž. přenesená",K106,0)</f>
        <v>0</v>
      </c>
      <c r="BI106" s="163">
        <f>IF(O106="nulová",K106,0)</f>
        <v>0</v>
      </c>
      <c r="BJ106" s="12" t="s">
        <v>83</v>
      </c>
      <c r="BK106" s="163">
        <f>ROUND(P106*H106,2)</f>
        <v>0</v>
      </c>
      <c r="BL106" s="12" t="s">
        <v>268</v>
      </c>
      <c r="BM106" s="12" t="s">
        <v>452</v>
      </c>
    </row>
    <row r="107" spans="2:65" s="1" customFormat="1" ht="19.5">
      <c r="B107" s="28"/>
      <c r="C107" s="29"/>
      <c r="D107" s="164" t="s">
        <v>142</v>
      </c>
      <c r="E107" s="29"/>
      <c r="F107" s="165" t="s">
        <v>451</v>
      </c>
      <c r="G107" s="29"/>
      <c r="H107" s="29"/>
      <c r="I107" s="97"/>
      <c r="J107" s="97"/>
      <c r="K107" s="29"/>
      <c r="L107" s="29"/>
      <c r="M107" s="32"/>
      <c r="N107" s="166"/>
      <c r="O107" s="53"/>
      <c r="P107" s="53"/>
      <c r="Q107" s="53"/>
      <c r="R107" s="53"/>
      <c r="S107" s="53"/>
      <c r="T107" s="53"/>
      <c r="U107" s="53"/>
      <c r="V107" s="53"/>
      <c r="W107" s="53"/>
      <c r="X107" s="54"/>
      <c r="AT107" s="12" t="s">
        <v>142</v>
      </c>
      <c r="AU107" s="12" t="s">
        <v>75</v>
      </c>
    </row>
    <row r="108" spans="2:65" s="1" customFormat="1" ht="29.25">
      <c r="B108" s="28"/>
      <c r="C108" s="29"/>
      <c r="D108" s="164" t="s">
        <v>270</v>
      </c>
      <c r="E108" s="29"/>
      <c r="F108" s="193" t="s">
        <v>453</v>
      </c>
      <c r="G108" s="29"/>
      <c r="H108" s="29"/>
      <c r="I108" s="97"/>
      <c r="J108" s="97"/>
      <c r="K108" s="29"/>
      <c r="L108" s="29"/>
      <c r="M108" s="32"/>
      <c r="N108" s="166"/>
      <c r="O108" s="53"/>
      <c r="P108" s="53"/>
      <c r="Q108" s="53"/>
      <c r="R108" s="53"/>
      <c r="S108" s="53"/>
      <c r="T108" s="53"/>
      <c r="U108" s="53"/>
      <c r="V108" s="53"/>
      <c r="W108" s="53"/>
      <c r="X108" s="54"/>
      <c r="AT108" s="12" t="s">
        <v>270</v>
      </c>
      <c r="AU108" s="12" t="s">
        <v>75</v>
      </c>
    </row>
    <row r="109" spans="2:65" s="1" customFormat="1" ht="22.5" customHeight="1">
      <c r="B109" s="28"/>
      <c r="C109" s="182" t="s">
        <v>180</v>
      </c>
      <c r="D109" s="182" t="s">
        <v>210</v>
      </c>
      <c r="E109" s="183" t="s">
        <v>454</v>
      </c>
      <c r="F109" s="184" t="s">
        <v>455</v>
      </c>
      <c r="G109" s="185" t="s">
        <v>137</v>
      </c>
      <c r="H109" s="186">
        <v>1</v>
      </c>
      <c r="I109" s="187"/>
      <c r="J109" s="187"/>
      <c r="K109" s="188">
        <f>ROUND(P109*H109,2)</f>
        <v>0</v>
      </c>
      <c r="L109" s="184" t="s">
        <v>266</v>
      </c>
      <c r="M109" s="32"/>
      <c r="N109" s="189" t="s">
        <v>1</v>
      </c>
      <c r="O109" s="159" t="s">
        <v>44</v>
      </c>
      <c r="P109" s="160">
        <f>I109+J109</f>
        <v>0</v>
      </c>
      <c r="Q109" s="160">
        <f>ROUND(I109*H109,2)</f>
        <v>0</v>
      </c>
      <c r="R109" s="160">
        <f>ROUND(J109*H109,2)</f>
        <v>0</v>
      </c>
      <c r="S109" s="53"/>
      <c r="T109" s="161">
        <f>S109*H109</f>
        <v>0</v>
      </c>
      <c r="U109" s="161">
        <v>0</v>
      </c>
      <c r="V109" s="161">
        <f>U109*H109</f>
        <v>0</v>
      </c>
      <c r="W109" s="161">
        <v>0</v>
      </c>
      <c r="X109" s="162">
        <f>W109*H109</f>
        <v>0</v>
      </c>
      <c r="AR109" s="12" t="s">
        <v>213</v>
      </c>
      <c r="AT109" s="12" t="s">
        <v>210</v>
      </c>
      <c r="AU109" s="12" t="s">
        <v>75</v>
      </c>
      <c r="AY109" s="12" t="s">
        <v>139</v>
      </c>
      <c r="BE109" s="163">
        <f>IF(O109="základní",K109,0)</f>
        <v>0</v>
      </c>
      <c r="BF109" s="163">
        <f>IF(O109="snížená",K109,0)</f>
        <v>0</v>
      </c>
      <c r="BG109" s="163">
        <f>IF(O109="zákl. přenesená",K109,0)</f>
        <v>0</v>
      </c>
      <c r="BH109" s="163">
        <f>IF(O109="sníž. přenesená",K109,0)</f>
        <v>0</v>
      </c>
      <c r="BI109" s="163">
        <f>IF(O109="nulová",K109,0)</f>
        <v>0</v>
      </c>
      <c r="BJ109" s="12" t="s">
        <v>83</v>
      </c>
      <c r="BK109" s="163">
        <f>ROUND(P109*H109,2)</f>
        <v>0</v>
      </c>
      <c r="BL109" s="12" t="s">
        <v>213</v>
      </c>
      <c r="BM109" s="12" t="s">
        <v>456</v>
      </c>
    </row>
    <row r="110" spans="2:65" s="1" customFormat="1" ht="29.25">
      <c r="B110" s="28"/>
      <c r="C110" s="29"/>
      <c r="D110" s="164" t="s">
        <v>142</v>
      </c>
      <c r="E110" s="29"/>
      <c r="F110" s="165" t="s">
        <v>457</v>
      </c>
      <c r="G110" s="29"/>
      <c r="H110" s="29"/>
      <c r="I110" s="97"/>
      <c r="J110" s="97"/>
      <c r="K110" s="29"/>
      <c r="L110" s="29"/>
      <c r="M110" s="32"/>
      <c r="N110" s="166"/>
      <c r="O110" s="53"/>
      <c r="P110" s="53"/>
      <c r="Q110" s="53"/>
      <c r="R110" s="53"/>
      <c r="S110" s="53"/>
      <c r="T110" s="53"/>
      <c r="U110" s="53"/>
      <c r="V110" s="53"/>
      <c r="W110" s="53"/>
      <c r="X110" s="54"/>
      <c r="AT110" s="12" t="s">
        <v>142</v>
      </c>
      <c r="AU110" s="12" t="s">
        <v>75</v>
      </c>
    </row>
    <row r="111" spans="2:65" s="1" customFormat="1" ht="22.5" customHeight="1">
      <c r="B111" s="28"/>
      <c r="C111" s="149" t="s">
        <v>184</v>
      </c>
      <c r="D111" s="149" t="s">
        <v>134</v>
      </c>
      <c r="E111" s="150" t="s">
        <v>458</v>
      </c>
      <c r="F111" s="151" t="s">
        <v>459</v>
      </c>
      <c r="G111" s="152" t="s">
        <v>137</v>
      </c>
      <c r="H111" s="153">
        <v>2</v>
      </c>
      <c r="I111" s="154"/>
      <c r="J111" s="155"/>
      <c r="K111" s="156">
        <f>ROUND(P111*H111,2)</f>
        <v>0</v>
      </c>
      <c r="L111" s="151" t="s">
        <v>266</v>
      </c>
      <c r="M111" s="157"/>
      <c r="N111" s="158" t="s">
        <v>1</v>
      </c>
      <c r="O111" s="159" t="s">
        <v>44</v>
      </c>
      <c r="P111" s="160">
        <f>I111+J111</f>
        <v>0</v>
      </c>
      <c r="Q111" s="160">
        <f>ROUND(I111*H111,2)</f>
        <v>0</v>
      </c>
      <c r="R111" s="160">
        <f>ROUND(J111*H111,2)</f>
        <v>0</v>
      </c>
      <c r="S111" s="53"/>
      <c r="T111" s="161">
        <f>S111*H111</f>
        <v>0</v>
      </c>
      <c r="U111" s="161">
        <v>0</v>
      </c>
      <c r="V111" s="161">
        <f>U111*H111</f>
        <v>0</v>
      </c>
      <c r="W111" s="161">
        <v>0</v>
      </c>
      <c r="X111" s="162">
        <f>W111*H111</f>
        <v>0</v>
      </c>
      <c r="AR111" s="12" t="s">
        <v>267</v>
      </c>
      <c r="AT111" s="12" t="s">
        <v>134</v>
      </c>
      <c r="AU111" s="12" t="s">
        <v>75</v>
      </c>
      <c r="AY111" s="12" t="s">
        <v>139</v>
      </c>
      <c r="BE111" s="163">
        <f>IF(O111="základní",K111,0)</f>
        <v>0</v>
      </c>
      <c r="BF111" s="163">
        <f>IF(O111="snížená",K111,0)</f>
        <v>0</v>
      </c>
      <c r="BG111" s="163">
        <f>IF(O111="zákl. přenesená",K111,0)</f>
        <v>0</v>
      </c>
      <c r="BH111" s="163">
        <f>IF(O111="sníž. přenesená",K111,0)</f>
        <v>0</v>
      </c>
      <c r="BI111" s="163">
        <f>IF(O111="nulová",K111,0)</f>
        <v>0</v>
      </c>
      <c r="BJ111" s="12" t="s">
        <v>83</v>
      </c>
      <c r="BK111" s="163">
        <f>ROUND(P111*H111,2)</f>
        <v>0</v>
      </c>
      <c r="BL111" s="12" t="s">
        <v>268</v>
      </c>
      <c r="BM111" s="12" t="s">
        <v>460</v>
      </c>
    </row>
    <row r="112" spans="2:65" s="1" customFormat="1" ht="11.25">
      <c r="B112" s="28"/>
      <c r="C112" s="29"/>
      <c r="D112" s="164" t="s">
        <v>142</v>
      </c>
      <c r="E112" s="29"/>
      <c r="F112" s="165" t="s">
        <v>459</v>
      </c>
      <c r="G112" s="29"/>
      <c r="H112" s="29"/>
      <c r="I112" s="97"/>
      <c r="J112" s="97"/>
      <c r="K112" s="29"/>
      <c r="L112" s="29"/>
      <c r="M112" s="32"/>
      <c r="N112" s="166"/>
      <c r="O112" s="53"/>
      <c r="P112" s="53"/>
      <c r="Q112" s="53"/>
      <c r="R112" s="53"/>
      <c r="S112" s="53"/>
      <c r="T112" s="53"/>
      <c r="U112" s="53"/>
      <c r="V112" s="53"/>
      <c r="W112" s="53"/>
      <c r="X112" s="54"/>
      <c r="AT112" s="12" t="s">
        <v>142</v>
      </c>
      <c r="AU112" s="12" t="s">
        <v>75</v>
      </c>
    </row>
    <row r="113" spans="2:65" s="1" customFormat="1" ht="19.5">
      <c r="B113" s="28"/>
      <c r="C113" s="29"/>
      <c r="D113" s="164" t="s">
        <v>270</v>
      </c>
      <c r="E113" s="29"/>
      <c r="F113" s="193" t="s">
        <v>461</v>
      </c>
      <c r="G113" s="29"/>
      <c r="H113" s="29"/>
      <c r="I113" s="97"/>
      <c r="J113" s="97"/>
      <c r="K113" s="29"/>
      <c r="L113" s="29"/>
      <c r="M113" s="32"/>
      <c r="N113" s="166"/>
      <c r="O113" s="53"/>
      <c r="P113" s="53"/>
      <c r="Q113" s="53"/>
      <c r="R113" s="53"/>
      <c r="S113" s="53"/>
      <c r="T113" s="53"/>
      <c r="U113" s="53"/>
      <c r="V113" s="53"/>
      <c r="W113" s="53"/>
      <c r="X113" s="54"/>
      <c r="AT113" s="12" t="s">
        <v>270</v>
      </c>
      <c r="AU113" s="12" t="s">
        <v>75</v>
      </c>
    </row>
    <row r="114" spans="2:65" s="1" customFormat="1" ht="22.5" customHeight="1">
      <c r="B114" s="28"/>
      <c r="C114" s="182" t="s">
        <v>188</v>
      </c>
      <c r="D114" s="182" t="s">
        <v>210</v>
      </c>
      <c r="E114" s="183" t="s">
        <v>462</v>
      </c>
      <c r="F114" s="184" t="s">
        <v>463</v>
      </c>
      <c r="G114" s="185" t="s">
        <v>137</v>
      </c>
      <c r="H114" s="186">
        <v>2</v>
      </c>
      <c r="I114" s="187"/>
      <c r="J114" s="187"/>
      <c r="K114" s="188">
        <f>ROUND(P114*H114,2)</f>
        <v>0</v>
      </c>
      <c r="L114" s="184" t="s">
        <v>266</v>
      </c>
      <c r="M114" s="32"/>
      <c r="N114" s="189" t="s">
        <v>1</v>
      </c>
      <c r="O114" s="159" t="s">
        <v>44</v>
      </c>
      <c r="P114" s="160">
        <f>I114+J114</f>
        <v>0</v>
      </c>
      <c r="Q114" s="160">
        <f>ROUND(I114*H114,2)</f>
        <v>0</v>
      </c>
      <c r="R114" s="160">
        <f>ROUND(J114*H114,2)</f>
        <v>0</v>
      </c>
      <c r="S114" s="53"/>
      <c r="T114" s="161">
        <f>S114*H114</f>
        <v>0</v>
      </c>
      <c r="U114" s="161">
        <v>0</v>
      </c>
      <c r="V114" s="161">
        <f>U114*H114</f>
        <v>0</v>
      </c>
      <c r="W114" s="161">
        <v>0</v>
      </c>
      <c r="X114" s="162">
        <f>W114*H114</f>
        <v>0</v>
      </c>
      <c r="AR114" s="12" t="s">
        <v>213</v>
      </c>
      <c r="AT114" s="12" t="s">
        <v>210</v>
      </c>
      <c r="AU114" s="12" t="s">
        <v>75</v>
      </c>
      <c r="AY114" s="12" t="s">
        <v>139</v>
      </c>
      <c r="BE114" s="163">
        <f>IF(O114="základní",K114,0)</f>
        <v>0</v>
      </c>
      <c r="BF114" s="163">
        <f>IF(O114="snížená",K114,0)</f>
        <v>0</v>
      </c>
      <c r="BG114" s="163">
        <f>IF(O114="zákl. přenesená",K114,0)</f>
        <v>0</v>
      </c>
      <c r="BH114" s="163">
        <f>IF(O114="sníž. přenesená",K114,0)</f>
        <v>0</v>
      </c>
      <c r="BI114" s="163">
        <f>IF(O114="nulová",K114,0)</f>
        <v>0</v>
      </c>
      <c r="BJ114" s="12" t="s">
        <v>83</v>
      </c>
      <c r="BK114" s="163">
        <f>ROUND(P114*H114,2)</f>
        <v>0</v>
      </c>
      <c r="BL114" s="12" t="s">
        <v>213</v>
      </c>
      <c r="BM114" s="12" t="s">
        <v>464</v>
      </c>
    </row>
    <row r="115" spans="2:65" s="1" customFormat="1" ht="11.25">
      <c r="B115" s="28"/>
      <c r="C115" s="29"/>
      <c r="D115" s="164" t="s">
        <v>142</v>
      </c>
      <c r="E115" s="29"/>
      <c r="F115" s="165" t="s">
        <v>465</v>
      </c>
      <c r="G115" s="29"/>
      <c r="H115" s="29"/>
      <c r="I115" s="97"/>
      <c r="J115" s="97"/>
      <c r="K115" s="29"/>
      <c r="L115" s="29"/>
      <c r="M115" s="32"/>
      <c r="N115" s="166"/>
      <c r="O115" s="53"/>
      <c r="P115" s="53"/>
      <c r="Q115" s="53"/>
      <c r="R115" s="53"/>
      <c r="S115" s="53"/>
      <c r="T115" s="53"/>
      <c r="U115" s="53"/>
      <c r="V115" s="53"/>
      <c r="W115" s="53"/>
      <c r="X115" s="54"/>
      <c r="AT115" s="12" t="s">
        <v>142</v>
      </c>
      <c r="AU115" s="12" t="s">
        <v>75</v>
      </c>
    </row>
    <row r="116" spans="2:65" s="1" customFormat="1" ht="22.5" customHeight="1">
      <c r="B116" s="28"/>
      <c r="C116" s="149" t="s">
        <v>192</v>
      </c>
      <c r="D116" s="149" t="s">
        <v>134</v>
      </c>
      <c r="E116" s="150" t="s">
        <v>466</v>
      </c>
      <c r="F116" s="151" t="s">
        <v>467</v>
      </c>
      <c r="G116" s="152" t="s">
        <v>137</v>
      </c>
      <c r="H116" s="153">
        <v>2</v>
      </c>
      <c r="I116" s="154"/>
      <c r="J116" s="155"/>
      <c r="K116" s="156">
        <f>ROUND(P116*H116,2)</f>
        <v>0</v>
      </c>
      <c r="L116" s="151" t="s">
        <v>266</v>
      </c>
      <c r="M116" s="157"/>
      <c r="N116" s="158" t="s">
        <v>1</v>
      </c>
      <c r="O116" s="159" t="s">
        <v>44</v>
      </c>
      <c r="P116" s="160">
        <f>I116+J116</f>
        <v>0</v>
      </c>
      <c r="Q116" s="160">
        <f>ROUND(I116*H116,2)</f>
        <v>0</v>
      </c>
      <c r="R116" s="160">
        <f>ROUND(J116*H116,2)</f>
        <v>0</v>
      </c>
      <c r="S116" s="53"/>
      <c r="T116" s="161">
        <f>S116*H116</f>
        <v>0</v>
      </c>
      <c r="U116" s="161">
        <v>0</v>
      </c>
      <c r="V116" s="161">
        <f>U116*H116</f>
        <v>0</v>
      </c>
      <c r="W116" s="161">
        <v>0</v>
      </c>
      <c r="X116" s="162">
        <f>W116*H116</f>
        <v>0</v>
      </c>
      <c r="AR116" s="12" t="s">
        <v>267</v>
      </c>
      <c r="AT116" s="12" t="s">
        <v>134</v>
      </c>
      <c r="AU116" s="12" t="s">
        <v>75</v>
      </c>
      <c r="AY116" s="12" t="s">
        <v>139</v>
      </c>
      <c r="BE116" s="163">
        <f>IF(O116="základní",K116,0)</f>
        <v>0</v>
      </c>
      <c r="BF116" s="163">
        <f>IF(O116="snížená",K116,0)</f>
        <v>0</v>
      </c>
      <c r="BG116" s="163">
        <f>IF(O116="zákl. přenesená",K116,0)</f>
        <v>0</v>
      </c>
      <c r="BH116" s="163">
        <f>IF(O116="sníž. přenesená",K116,0)</f>
        <v>0</v>
      </c>
      <c r="BI116" s="163">
        <f>IF(O116="nulová",K116,0)</f>
        <v>0</v>
      </c>
      <c r="BJ116" s="12" t="s">
        <v>83</v>
      </c>
      <c r="BK116" s="163">
        <f>ROUND(P116*H116,2)</f>
        <v>0</v>
      </c>
      <c r="BL116" s="12" t="s">
        <v>268</v>
      </c>
      <c r="BM116" s="12" t="s">
        <v>468</v>
      </c>
    </row>
    <row r="117" spans="2:65" s="1" customFormat="1" ht="11.25">
      <c r="B117" s="28"/>
      <c r="C117" s="29"/>
      <c r="D117" s="164" t="s">
        <v>142</v>
      </c>
      <c r="E117" s="29"/>
      <c r="F117" s="165" t="s">
        <v>467</v>
      </c>
      <c r="G117" s="29"/>
      <c r="H117" s="29"/>
      <c r="I117" s="97"/>
      <c r="J117" s="97"/>
      <c r="K117" s="29"/>
      <c r="L117" s="29"/>
      <c r="M117" s="32"/>
      <c r="N117" s="166"/>
      <c r="O117" s="53"/>
      <c r="P117" s="53"/>
      <c r="Q117" s="53"/>
      <c r="R117" s="53"/>
      <c r="S117" s="53"/>
      <c r="T117" s="53"/>
      <c r="U117" s="53"/>
      <c r="V117" s="53"/>
      <c r="W117" s="53"/>
      <c r="X117" s="54"/>
      <c r="AT117" s="12" t="s">
        <v>142</v>
      </c>
      <c r="AU117" s="12" t="s">
        <v>75</v>
      </c>
    </row>
    <row r="118" spans="2:65" s="1" customFormat="1" ht="19.5">
      <c r="B118" s="28"/>
      <c r="C118" s="29"/>
      <c r="D118" s="164" t="s">
        <v>270</v>
      </c>
      <c r="E118" s="29"/>
      <c r="F118" s="193" t="s">
        <v>469</v>
      </c>
      <c r="G118" s="29"/>
      <c r="H118" s="29"/>
      <c r="I118" s="97"/>
      <c r="J118" s="97"/>
      <c r="K118" s="29"/>
      <c r="L118" s="29"/>
      <c r="M118" s="32"/>
      <c r="N118" s="166"/>
      <c r="O118" s="53"/>
      <c r="P118" s="53"/>
      <c r="Q118" s="53"/>
      <c r="R118" s="53"/>
      <c r="S118" s="53"/>
      <c r="T118" s="53"/>
      <c r="U118" s="53"/>
      <c r="V118" s="53"/>
      <c r="W118" s="53"/>
      <c r="X118" s="54"/>
      <c r="AT118" s="12" t="s">
        <v>270</v>
      </c>
      <c r="AU118" s="12" t="s">
        <v>75</v>
      </c>
    </row>
    <row r="119" spans="2:65" s="1" customFormat="1" ht="22.5" customHeight="1">
      <c r="B119" s="28"/>
      <c r="C119" s="182" t="s">
        <v>9</v>
      </c>
      <c r="D119" s="182" t="s">
        <v>210</v>
      </c>
      <c r="E119" s="183" t="s">
        <v>470</v>
      </c>
      <c r="F119" s="184" t="s">
        <v>471</v>
      </c>
      <c r="G119" s="185" t="s">
        <v>137</v>
      </c>
      <c r="H119" s="186">
        <v>2</v>
      </c>
      <c r="I119" s="187"/>
      <c r="J119" s="187"/>
      <c r="K119" s="188">
        <f>ROUND(P119*H119,2)</f>
        <v>0</v>
      </c>
      <c r="L119" s="184" t="s">
        <v>266</v>
      </c>
      <c r="M119" s="32"/>
      <c r="N119" s="189" t="s">
        <v>1</v>
      </c>
      <c r="O119" s="159" t="s">
        <v>44</v>
      </c>
      <c r="P119" s="160">
        <f>I119+J119</f>
        <v>0</v>
      </c>
      <c r="Q119" s="160">
        <f>ROUND(I119*H119,2)</f>
        <v>0</v>
      </c>
      <c r="R119" s="160">
        <f>ROUND(J119*H119,2)</f>
        <v>0</v>
      </c>
      <c r="S119" s="53"/>
      <c r="T119" s="161">
        <f>S119*H119</f>
        <v>0</v>
      </c>
      <c r="U119" s="161">
        <v>0</v>
      </c>
      <c r="V119" s="161">
        <f>U119*H119</f>
        <v>0</v>
      </c>
      <c r="W119" s="161">
        <v>0</v>
      </c>
      <c r="X119" s="162">
        <f>W119*H119</f>
        <v>0</v>
      </c>
      <c r="AR119" s="12" t="s">
        <v>213</v>
      </c>
      <c r="AT119" s="12" t="s">
        <v>210</v>
      </c>
      <c r="AU119" s="12" t="s">
        <v>75</v>
      </c>
      <c r="AY119" s="12" t="s">
        <v>139</v>
      </c>
      <c r="BE119" s="163">
        <f>IF(O119="základní",K119,0)</f>
        <v>0</v>
      </c>
      <c r="BF119" s="163">
        <f>IF(O119="snížená",K119,0)</f>
        <v>0</v>
      </c>
      <c r="BG119" s="163">
        <f>IF(O119="zákl. přenesená",K119,0)</f>
        <v>0</v>
      </c>
      <c r="BH119" s="163">
        <f>IF(O119="sníž. přenesená",K119,0)</f>
        <v>0</v>
      </c>
      <c r="BI119" s="163">
        <f>IF(O119="nulová",K119,0)</f>
        <v>0</v>
      </c>
      <c r="BJ119" s="12" t="s">
        <v>83</v>
      </c>
      <c r="BK119" s="163">
        <f>ROUND(P119*H119,2)</f>
        <v>0</v>
      </c>
      <c r="BL119" s="12" t="s">
        <v>213</v>
      </c>
      <c r="BM119" s="12" t="s">
        <v>472</v>
      </c>
    </row>
    <row r="120" spans="2:65" s="1" customFormat="1" ht="11.25">
      <c r="B120" s="28"/>
      <c r="C120" s="29"/>
      <c r="D120" s="164" t="s">
        <v>142</v>
      </c>
      <c r="E120" s="29"/>
      <c r="F120" s="165" t="s">
        <v>473</v>
      </c>
      <c r="G120" s="29"/>
      <c r="H120" s="29"/>
      <c r="I120" s="97"/>
      <c r="J120" s="97"/>
      <c r="K120" s="29"/>
      <c r="L120" s="29"/>
      <c r="M120" s="32"/>
      <c r="N120" s="166"/>
      <c r="O120" s="53"/>
      <c r="P120" s="53"/>
      <c r="Q120" s="53"/>
      <c r="R120" s="53"/>
      <c r="S120" s="53"/>
      <c r="T120" s="53"/>
      <c r="U120" s="53"/>
      <c r="V120" s="53"/>
      <c r="W120" s="53"/>
      <c r="X120" s="54"/>
      <c r="AT120" s="12" t="s">
        <v>142</v>
      </c>
      <c r="AU120" s="12" t="s">
        <v>75</v>
      </c>
    </row>
    <row r="121" spans="2:65" s="1" customFormat="1" ht="16.5" customHeight="1">
      <c r="B121" s="28"/>
      <c r="C121" s="182" t="s">
        <v>199</v>
      </c>
      <c r="D121" s="182" t="s">
        <v>210</v>
      </c>
      <c r="E121" s="183" t="s">
        <v>474</v>
      </c>
      <c r="F121" s="184" t="s">
        <v>475</v>
      </c>
      <c r="G121" s="185" t="s">
        <v>137</v>
      </c>
      <c r="H121" s="186">
        <v>1</v>
      </c>
      <c r="I121" s="187"/>
      <c r="J121" s="187"/>
      <c r="K121" s="188">
        <f>ROUND(P121*H121,2)</f>
        <v>0</v>
      </c>
      <c r="L121" s="184" t="s">
        <v>1</v>
      </c>
      <c r="M121" s="32"/>
      <c r="N121" s="189" t="s">
        <v>1</v>
      </c>
      <c r="O121" s="159" t="s">
        <v>44</v>
      </c>
      <c r="P121" s="160">
        <f>I121+J121</f>
        <v>0</v>
      </c>
      <c r="Q121" s="160">
        <f>ROUND(I121*H121,2)</f>
        <v>0</v>
      </c>
      <c r="R121" s="160">
        <f>ROUND(J121*H121,2)</f>
        <v>0</v>
      </c>
      <c r="S121" s="53"/>
      <c r="T121" s="161">
        <f>S121*H121</f>
        <v>0</v>
      </c>
      <c r="U121" s="161">
        <v>0</v>
      </c>
      <c r="V121" s="161">
        <f>U121*H121</f>
        <v>0</v>
      </c>
      <c r="W121" s="161">
        <v>0</v>
      </c>
      <c r="X121" s="162">
        <f>W121*H121</f>
        <v>0</v>
      </c>
      <c r="AR121" s="12" t="s">
        <v>140</v>
      </c>
      <c r="AT121" s="12" t="s">
        <v>210</v>
      </c>
      <c r="AU121" s="12" t="s">
        <v>75</v>
      </c>
      <c r="AY121" s="12" t="s">
        <v>139</v>
      </c>
      <c r="BE121" s="163">
        <f>IF(O121="základní",K121,0)</f>
        <v>0</v>
      </c>
      <c r="BF121" s="163">
        <f>IF(O121="snížená",K121,0)</f>
        <v>0</v>
      </c>
      <c r="BG121" s="163">
        <f>IF(O121="zákl. přenesená",K121,0)</f>
        <v>0</v>
      </c>
      <c r="BH121" s="163">
        <f>IF(O121="sníž. přenesená",K121,0)</f>
        <v>0</v>
      </c>
      <c r="BI121" s="163">
        <f>IF(O121="nulová",K121,0)</f>
        <v>0</v>
      </c>
      <c r="BJ121" s="12" t="s">
        <v>83</v>
      </c>
      <c r="BK121" s="163">
        <f>ROUND(P121*H121,2)</f>
        <v>0</v>
      </c>
      <c r="BL121" s="12" t="s">
        <v>140</v>
      </c>
      <c r="BM121" s="12" t="s">
        <v>476</v>
      </c>
    </row>
    <row r="122" spans="2:65" s="1" customFormat="1" ht="11.25">
      <c r="B122" s="28"/>
      <c r="C122" s="29"/>
      <c r="D122" s="164" t="s">
        <v>142</v>
      </c>
      <c r="E122" s="29"/>
      <c r="F122" s="165" t="s">
        <v>475</v>
      </c>
      <c r="G122" s="29"/>
      <c r="H122" s="29"/>
      <c r="I122" s="97"/>
      <c r="J122" s="97"/>
      <c r="K122" s="29"/>
      <c r="L122" s="29"/>
      <c r="M122" s="32"/>
      <c r="N122" s="166"/>
      <c r="O122" s="53"/>
      <c r="P122" s="53"/>
      <c r="Q122" s="53"/>
      <c r="R122" s="53"/>
      <c r="S122" s="53"/>
      <c r="T122" s="53"/>
      <c r="U122" s="53"/>
      <c r="V122" s="53"/>
      <c r="W122" s="53"/>
      <c r="X122" s="54"/>
      <c r="AT122" s="12" t="s">
        <v>142</v>
      </c>
      <c r="AU122" s="12" t="s">
        <v>75</v>
      </c>
    </row>
    <row r="123" spans="2:65" s="1" customFormat="1" ht="16.5" customHeight="1">
      <c r="B123" s="28"/>
      <c r="C123" s="182" t="s">
        <v>203</v>
      </c>
      <c r="D123" s="182" t="s">
        <v>210</v>
      </c>
      <c r="E123" s="183" t="s">
        <v>477</v>
      </c>
      <c r="F123" s="184" t="s">
        <v>478</v>
      </c>
      <c r="G123" s="185" t="s">
        <v>137</v>
      </c>
      <c r="H123" s="186">
        <v>1</v>
      </c>
      <c r="I123" s="187"/>
      <c r="J123" s="187"/>
      <c r="K123" s="188">
        <f>ROUND(P123*H123,2)</f>
        <v>0</v>
      </c>
      <c r="L123" s="184" t="s">
        <v>1</v>
      </c>
      <c r="M123" s="32"/>
      <c r="N123" s="189" t="s">
        <v>1</v>
      </c>
      <c r="O123" s="159" t="s">
        <v>44</v>
      </c>
      <c r="P123" s="160">
        <f>I123+J123</f>
        <v>0</v>
      </c>
      <c r="Q123" s="160">
        <f>ROUND(I123*H123,2)</f>
        <v>0</v>
      </c>
      <c r="R123" s="160">
        <f>ROUND(J123*H123,2)</f>
        <v>0</v>
      </c>
      <c r="S123" s="53"/>
      <c r="T123" s="161">
        <f>S123*H123</f>
        <v>0</v>
      </c>
      <c r="U123" s="161">
        <v>0</v>
      </c>
      <c r="V123" s="161">
        <f>U123*H123</f>
        <v>0</v>
      </c>
      <c r="W123" s="161">
        <v>0</v>
      </c>
      <c r="X123" s="162">
        <f>W123*H123</f>
        <v>0</v>
      </c>
      <c r="AR123" s="12" t="s">
        <v>140</v>
      </c>
      <c r="AT123" s="12" t="s">
        <v>210</v>
      </c>
      <c r="AU123" s="12" t="s">
        <v>75</v>
      </c>
      <c r="AY123" s="12" t="s">
        <v>139</v>
      </c>
      <c r="BE123" s="163">
        <f>IF(O123="základní",K123,0)</f>
        <v>0</v>
      </c>
      <c r="BF123" s="163">
        <f>IF(O123="snížená",K123,0)</f>
        <v>0</v>
      </c>
      <c r="BG123" s="163">
        <f>IF(O123="zákl. přenesená",K123,0)</f>
        <v>0</v>
      </c>
      <c r="BH123" s="163">
        <f>IF(O123="sníž. přenesená",K123,0)</f>
        <v>0</v>
      </c>
      <c r="BI123" s="163">
        <f>IF(O123="nulová",K123,0)</f>
        <v>0</v>
      </c>
      <c r="BJ123" s="12" t="s">
        <v>83</v>
      </c>
      <c r="BK123" s="163">
        <f>ROUND(P123*H123,2)</f>
        <v>0</v>
      </c>
      <c r="BL123" s="12" t="s">
        <v>140</v>
      </c>
      <c r="BM123" s="12" t="s">
        <v>479</v>
      </c>
    </row>
    <row r="124" spans="2:65" s="1" customFormat="1" ht="11.25">
      <c r="B124" s="28"/>
      <c r="C124" s="29"/>
      <c r="D124" s="164" t="s">
        <v>142</v>
      </c>
      <c r="E124" s="29"/>
      <c r="F124" s="165" t="s">
        <v>478</v>
      </c>
      <c r="G124" s="29"/>
      <c r="H124" s="29"/>
      <c r="I124" s="97"/>
      <c r="J124" s="97"/>
      <c r="K124" s="29"/>
      <c r="L124" s="29"/>
      <c r="M124" s="32"/>
      <c r="N124" s="166"/>
      <c r="O124" s="53"/>
      <c r="P124" s="53"/>
      <c r="Q124" s="53"/>
      <c r="R124" s="53"/>
      <c r="S124" s="53"/>
      <c r="T124" s="53"/>
      <c r="U124" s="53"/>
      <c r="V124" s="53"/>
      <c r="W124" s="53"/>
      <c r="X124" s="54"/>
      <c r="AT124" s="12" t="s">
        <v>142</v>
      </c>
      <c r="AU124" s="12" t="s">
        <v>75</v>
      </c>
    </row>
    <row r="125" spans="2:65" s="1" customFormat="1" ht="22.5" customHeight="1">
      <c r="B125" s="28"/>
      <c r="C125" s="182" t="s">
        <v>209</v>
      </c>
      <c r="D125" s="182" t="s">
        <v>210</v>
      </c>
      <c r="E125" s="183" t="s">
        <v>480</v>
      </c>
      <c r="F125" s="184" t="s">
        <v>481</v>
      </c>
      <c r="G125" s="185" t="s">
        <v>137</v>
      </c>
      <c r="H125" s="186">
        <v>3</v>
      </c>
      <c r="I125" s="187"/>
      <c r="J125" s="187"/>
      <c r="K125" s="188">
        <f>ROUND(P125*H125,2)</f>
        <v>0</v>
      </c>
      <c r="L125" s="184" t="s">
        <v>266</v>
      </c>
      <c r="M125" s="32"/>
      <c r="N125" s="189" t="s">
        <v>1</v>
      </c>
      <c r="O125" s="159" t="s">
        <v>44</v>
      </c>
      <c r="P125" s="160">
        <f>I125+J125</f>
        <v>0</v>
      </c>
      <c r="Q125" s="160">
        <f>ROUND(I125*H125,2)</f>
        <v>0</v>
      </c>
      <c r="R125" s="160">
        <f>ROUND(J125*H125,2)</f>
        <v>0</v>
      </c>
      <c r="S125" s="53"/>
      <c r="T125" s="161">
        <f>S125*H125</f>
        <v>0</v>
      </c>
      <c r="U125" s="161">
        <v>0</v>
      </c>
      <c r="V125" s="161">
        <f>U125*H125</f>
        <v>0</v>
      </c>
      <c r="W125" s="161">
        <v>0</v>
      </c>
      <c r="X125" s="162">
        <f>W125*H125</f>
        <v>0</v>
      </c>
      <c r="AR125" s="12" t="s">
        <v>213</v>
      </c>
      <c r="AT125" s="12" t="s">
        <v>210</v>
      </c>
      <c r="AU125" s="12" t="s">
        <v>75</v>
      </c>
      <c r="AY125" s="12" t="s">
        <v>139</v>
      </c>
      <c r="BE125" s="163">
        <f>IF(O125="základní",K125,0)</f>
        <v>0</v>
      </c>
      <c r="BF125" s="163">
        <f>IF(O125="snížená",K125,0)</f>
        <v>0</v>
      </c>
      <c r="BG125" s="163">
        <f>IF(O125="zákl. přenesená",K125,0)</f>
        <v>0</v>
      </c>
      <c r="BH125" s="163">
        <f>IF(O125="sníž. přenesená",K125,0)</f>
        <v>0</v>
      </c>
      <c r="BI125" s="163">
        <f>IF(O125="nulová",K125,0)</f>
        <v>0</v>
      </c>
      <c r="BJ125" s="12" t="s">
        <v>83</v>
      </c>
      <c r="BK125" s="163">
        <f>ROUND(P125*H125,2)</f>
        <v>0</v>
      </c>
      <c r="BL125" s="12" t="s">
        <v>213</v>
      </c>
      <c r="BM125" s="12" t="s">
        <v>482</v>
      </c>
    </row>
    <row r="126" spans="2:65" s="1" customFormat="1" ht="19.5">
      <c r="B126" s="28"/>
      <c r="C126" s="29"/>
      <c r="D126" s="164" t="s">
        <v>142</v>
      </c>
      <c r="E126" s="29"/>
      <c r="F126" s="165" t="s">
        <v>483</v>
      </c>
      <c r="G126" s="29"/>
      <c r="H126" s="29"/>
      <c r="I126" s="97"/>
      <c r="J126" s="97"/>
      <c r="K126" s="29"/>
      <c r="L126" s="29"/>
      <c r="M126" s="32"/>
      <c r="N126" s="166"/>
      <c r="O126" s="53"/>
      <c r="P126" s="53"/>
      <c r="Q126" s="53"/>
      <c r="R126" s="53"/>
      <c r="S126" s="53"/>
      <c r="T126" s="53"/>
      <c r="U126" s="53"/>
      <c r="V126" s="53"/>
      <c r="W126" s="53"/>
      <c r="X126" s="54"/>
      <c r="AT126" s="12" t="s">
        <v>142</v>
      </c>
      <c r="AU126" s="12" t="s">
        <v>75</v>
      </c>
    </row>
    <row r="127" spans="2:65" s="1" customFormat="1" ht="19.5">
      <c r="B127" s="28"/>
      <c r="C127" s="29"/>
      <c r="D127" s="164" t="s">
        <v>270</v>
      </c>
      <c r="E127" s="29"/>
      <c r="F127" s="193" t="s">
        <v>484</v>
      </c>
      <c r="G127" s="29"/>
      <c r="H127" s="29"/>
      <c r="I127" s="97"/>
      <c r="J127" s="97"/>
      <c r="K127" s="29"/>
      <c r="L127" s="29"/>
      <c r="M127" s="32"/>
      <c r="N127" s="166"/>
      <c r="O127" s="53"/>
      <c r="P127" s="53"/>
      <c r="Q127" s="53"/>
      <c r="R127" s="53"/>
      <c r="S127" s="53"/>
      <c r="T127" s="53"/>
      <c r="U127" s="53"/>
      <c r="V127" s="53"/>
      <c r="W127" s="53"/>
      <c r="X127" s="54"/>
      <c r="AT127" s="12" t="s">
        <v>270</v>
      </c>
      <c r="AU127" s="12" t="s">
        <v>75</v>
      </c>
    </row>
    <row r="128" spans="2:65" s="1" customFormat="1" ht="16.5" customHeight="1">
      <c r="B128" s="28"/>
      <c r="C128" s="182" t="s">
        <v>215</v>
      </c>
      <c r="D128" s="182" t="s">
        <v>210</v>
      </c>
      <c r="E128" s="183" t="s">
        <v>485</v>
      </c>
      <c r="F128" s="184" t="s">
        <v>486</v>
      </c>
      <c r="G128" s="185" t="s">
        <v>137</v>
      </c>
      <c r="H128" s="186">
        <v>1</v>
      </c>
      <c r="I128" s="187"/>
      <c r="J128" s="187"/>
      <c r="K128" s="188">
        <f>ROUND(P128*H128,2)</f>
        <v>0</v>
      </c>
      <c r="L128" s="184" t="s">
        <v>1</v>
      </c>
      <c r="M128" s="32"/>
      <c r="N128" s="189" t="s">
        <v>1</v>
      </c>
      <c r="O128" s="159" t="s">
        <v>44</v>
      </c>
      <c r="P128" s="160">
        <f>I128+J128</f>
        <v>0</v>
      </c>
      <c r="Q128" s="160">
        <f>ROUND(I128*H128,2)</f>
        <v>0</v>
      </c>
      <c r="R128" s="160">
        <f>ROUND(J128*H128,2)</f>
        <v>0</v>
      </c>
      <c r="S128" s="53"/>
      <c r="T128" s="161">
        <f>S128*H128</f>
        <v>0</v>
      </c>
      <c r="U128" s="161">
        <v>0</v>
      </c>
      <c r="V128" s="161">
        <f>U128*H128</f>
        <v>0</v>
      </c>
      <c r="W128" s="161">
        <v>0</v>
      </c>
      <c r="X128" s="162">
        <f>W128*H128</f>
        <v>0</v>
      </c>
      <c r="AR128" s="12" t="s">
        <v>140</v>
      </c>
      <c r="AT128" s="12" t="s">
        <v>210</v>
      </c>
      <c r="AU128" s="12" t="s">
        <v>75</v>
      </c>
      <c r="AY128" s="12" t="s">
        <v>139</v>
      </c>
      <c r="BE128" s="163">
        <f>IF(O128="základní",K128,0)</f>
        <v>0</v>
      </c>
      <c r="BF128" s="163">
        <f>IF(O128="snížená",K128,0)</f>
        <v>0</v>
      </c>
      <c r="BG128" s="163">
        <f>IF(O128="zákl. přenesená",K128,0)</f>
        <v>0</v>
      </c>
      <c r="BH128" s="163">
        <f>IF(O128="sníž. přenesená",K128,0)</f>
        <v>0</v>
      </c>
      <c r="BI128" s="163">
        <f>IF(O128="nulová",K128,0)</f>
        <v>0</v>
      </c>
      <c r="BJ128" s="12" t="s">
        <v>83</v>
      </c>
      <c r="BK128" s="163">
        <f>ROUND(P128*H128,2)</f>
        <v>0</v>
      </c>
      <c r="BL128" s="12" t="s">
        <v>140</v>
      </c>
      <c r="BM128" s="12" t="s">
        <v>487</v>
      </c>
    </row>
    <row r="129" spans="2:65" s="1" customFormat="1" ht="11.25">
      <c r="B129" s="28"/>
      <c r="C129" s="29"/>
      <c r="D129" s="164" t="s">
        <v>142</v>
      </c>
      <c r="E129" s="29"/>
      <c r="F129" s="165" t="s">
        <v>488</v>
      </c>
      <c r="G129" s="29"/>
      <c r="H129" s="29"/>
      <c r="I129" s="97"/>
      <c r="J129" s="97"/>
      <c r="K129" s="29"/>
      <c r="L129" s="29"/>
      <c r="M129" s="32"/>
      <c r="N129" s="166"/>
      <c r="O129" s="53"/>
      <c r="P129" s="53"/>
      <c r="Q129" s="53"/>
      <c r="R129" s="53"/>
      <c r="S129" s="53"/>
      <c r="T129" s="53"/>
      <c r="U129" s="53"/>
      <c r="V129" s="53"/>
      <c r="W129" s="53"/>
      <c r="X129" s="54"/>
      <c r="AT129" s="12" t="s">
        <v>142</v>
      </c>
      <c r="AU129" s="12" t="s">
        <v>75</v>
      </c>
    </row>
    <row r="130" spans="2:65" s="1" customFormat="1" ht="22.5" customHeight="1">
      <c r="B130" s="28"/>
      <c r="C130" s="182" t="s">
        <v>219</v>
      </c>
      <c r="D130" s="182" t="s">
        <v>210</v>
      </c>
      <c r="E130" s="183" t="s">
        <v>480</v>
      </c>
      <c r="F130" s="184" t="s">
        <v>481</v>
      </c>
      <c r="G130" s="185" t="s">
        <v>137</v>
      </c>
      <c r="H130" s="186">
        <v>3</v>
      </c>
      <c r="I130" s="187"/>
      <c r="J130" s="187"/>
      <c r="K130" s="188">
        <f>ROUND(P130*H130,2)</f>
        <v>0</v>
      </c>
      <c r="L130" s="184" t="s">
        <v>266</v>
      </c>
      <c r="M130" s="32"/>
      <c r="N130" s="189" t="s">
        <v>1</v>
      </c>
      <c r="O130" s="159" t="s">
        <v>44</v>
      </c>
      <c r="P130" s="160">
        <f>I130+J130</f>
        <v>0</v>
      </c>
      <c r="Q130" s="160">
        <f>ROUND(I130*H130,2)</f>
        <v>0</v>
      </c>
      <c r="R130" s="160">
        <f>ROUND(J130*H130,2)</f>
        <v>0</v>
      </c>
      <c r="S130" s="53"/>
      <c r="T130" s="161">
        <f>S130*H130</f>
        <v>0</v>
      </c>
      <c r="U130" s="161">
        <v>0</v>
      </c>
      <c r="V130" s="161">
        <f>U130*H130</f>
        <v>0</v>
      </c>
      <c r="W130" s="161">
        <v>0</v>
      </c>
      <c r="X130" s="162">
        <f>W130*H130</f>
        <v>0</v>
      </c>
      <c r="AR130" s="12" t="s">
        <v>213</v>
      </c>
      <c r="AT130" s="12" t="s">
        <v>210</v>
      </c>
      <c r="AU130" s="12" t="s">
        <v>75</v>
      </c>
      <c r="AY130" s="12" t="s">
        <v>139</v>
      </c>
      <c r="BE130" s="163">
        <f>IF(O130="základní",K130,0)</f>
        <v>0</v>
      </c>
      <c r="BF130" s="163">
        <f>IF(O130="snížená",K130,0)</f>
        <v>0</v>
      </c>
      <c r="BG130" s="163">
        <f>IF(O130="zákl. přenesená",K130,0)</f>
        <v>0</v>
      </c>
      <c r="BH130" s="163">
        <f>IF(O130="sníž. přenesená",K130,0)</f>
        <v>0</v>
      </c>
      <c r="BI130" s="163">
        <f>IF(O130="nulová",K130,0)</f>
        <v>0</v>
      </c>
      <c r="BJ130" s="12" t="s">
        <v>83</v>
      </c>
      <c r="BK130" s="163">
        <f>ROUND(P130*H130,2)</f>
        <v>0</v>
      </c>
      <c r="BL130" s="12" t="s">
        <v>213</v>
      </c>
      <c r="BM130" s="12" t="s">
        <v>489</v>
      </c>
    </row>
    <row r="131" spans="2:65" s="1" customFormat="1" ht="19.5">
      <c r="B131" s="28"/>
      <c r="C131" s="29"/>
      <c r="D131" s="164" t="s">
        <v>142</v>
      </c>
      <c r="E131" s="29"/>
      <c r="F131" s="165" t="s">
        <v>483</v>
      </c>
      <c r="G131" s="29"/>
      <c r="H131" s="29"/>
      <c r="I131" s="97"/>
      <c r="J131" s="97"/>
      <c r="K131" s="29"/>
      <c r="L131" s="29"/>
      <c r="M131" s="32"/>
      <c r="N131" s="166"/>
      <c r="O131" s="53"/>
      <c r="P131" s="53"/>
      <c r="Q131" s="53"/>
      <c r="R131" s="53"/>
      <c r="S131" s="53"/>
      <c r="T131" s="53"/>
      <c r="U131" s="53"/>
      <c r="V131" s="53"/>
      <c r="W131" s="53"/>
      <c r="X131" s="54"/>
      <c r="AT131" s="12" t="s">
        <v>142</v>
      </c>
      <c r="AU131" s="12" t="s">
        <v>75</v>
      </c>
    </row>
    <row r="132" spans="2:65" s="1" customFormat="1" ht="19.5">
      <c r="B132" s="28"/>
      <c r="C132" s="29"/>
      <c r="D132" s="164" t="s">
        <v>270</v>
      </c>
      <c r="E132" s="29"/>
      <c r="F132" s="193" t="s">
        <v>490</v>
      </c>
      <c r="G132" s="29"/>
      <c r="H132" s="29"/>
      <c r="I132" s="97"/>
      <c r="J132" s="97"/>
      <c r="K132" s="29"/>
      <c r="L132" s="29"/>
      <c r="M132" s="32"/>
      <c r="N132" s="166"/>
      <c r="O132" s="53"/>
      <c r="P132" s="53"/>
      <c r="Q132" s="53"/>
      <c r="R132" s="53"/>
      <c r="S132" s="53"/>
      <c r="T132" s="53"/>
      <c r="U132" s="53"/>
      <c r="V132" s="53"/>
      <c r="W132" s="53"/>
      <c r="X132" s="54"/>
      <c r="AT132" s="12" t="s">
        <v>270</v>
      </c>
      <c r="AU132" s="12" t="s">
        <v>75</v>
      </c>
    </row>
    <row r="133" spans="2:65" s="1" customFormat="1" ht="16.5" customHeight="1">
      <c r="B133" s="28"/>
      <c r="C133" s="182" t="s">
        <v>8</v>
      </c>
      <c r="D133" s="182" t="s">
        <v>210</v>
      </c>
      <c r="E133" s="183" t="s">
        <v>491</v>
      </c>
      <c r="F133" s="184" t="s">
        <v>492</v>
      </c>
      <c r="G133" s="185" t="s">
        <v>137</v>
      </c>
      <c r="H133" s="186">
        <v>1</v>
      </c>
      <c r="I133" s="187"/>
      <c r="J133" s="187"/>
      <c r="K133" s="188">
        <f>ROUND(P133*H133,2)</f>
        <v>0</v>
      </c>
      <c r="L133" s="184" t="s">
        <v>1</v>
      </c>
      <c r="M133" s="32"/>
      <c r="N133" s="189" t="s">
        <v>1</v>
      </c>
      <c r="O133" s="159" t="s">
        <v>44</v>
      </c>
      <c r="P133" s="160">
        <f>I133+J133</f>
        <v>0</v>
      </c>
      <c r="Q133" s="160">
        <f>ROUND(I133*H133,2)</f>
        <v>0</v>
      </c>
      <c r="R133" s="160">
        <f>ROUND(J133*H133,2)</f>
        <v>0</v>
      </c>
      <c r="S133" s="53"/>
      <c r="T133" s="161">
        <f>S133*H133</f>
        <v>0</v>
      </c>
      <c r="U133" s="161">
        <v>0</v>
      </c>
      <c r="V133" s="161">
        <f>U133*H133</f>
        <v>0</v>
      </c>
      <c r="W133" s="161">
        <v>0</v>
      </c>
      <c r="X133" s="162">
        <f>W133*H133</f>
        <v>0</v>
      </c>
      <c r="AR133" s="12" t="s">
        <v>140</v>
      </c>
      <c r="AT133" s="12" t="s">
        <v>210</v>
      </c>
      <c r="AU133" s="12" t="s">
        <v>75</v>
      </c>
      <c r="AY133" s="12" t="s">
        <v>139</v>
      </c>
      <c r="BE133" s="163">
        <f>IF(O133="základní",K133,0)</f>
        <v>0</v>
      </c>
      <c r="BF133" s="163">
        <f>IF(O133="snížená",K133,0)</f>
        <v>0</v>
      </c>
      <c r="BG133" s="163">
        <f>IF(O133="zákl. přenesená",K133,0)</f>
        <v>0</v>
      </c>
      <c r="BH133" s="163">
        <f>IF(O133="sníž. přenesená",K133,0)</f>
        <v>0</v>
      </c>
      <c r="BI133" s="163">
        <f>IF(O133="nulová",K133,0)</f>
        <v>0</v>
      </c>
      <c r="BJ133" s="12" t="s">
        <v>83</v>
      </c>
      <c r="BK133" s="163">
        <f>ROUND(P133*H133,2)</f>
        <v>0</v>
      </c>
      <c r="BL133" s="12" t="s">
        <v>140</v>
      </c>
      <c r="BM133" s="12" t="s">
        <v>493</v>
      </c>
    </row>
    <row r="134" spans="2:65" s="1" customFormat="1" ht="11.25">
      <c r="B134" s="28"/>
      <c r="C134" s="29"/>
      <c r="D134" s="164" t="s">
        <v>142</v>
      </c>
      <c r="E134" s="29"/>
      <c r="F134" s="165" t="s">
        <v>492</v>
      </c>
      <c r="G134" s="29"/>
      <c r="H134" s="29"/>
      <c r="I134" s="97"/>
      <c r="J134" s="97"/>
      <c r="K134" s="29"/>
      <c r="L134" s="29"/>
      <c r="M134" s="32"/>
      <c r="N134" s="166"/>
      <c r="O134" s="53"/>
      <c r="P134" s="53"/>
      <c r="Q134" s="53"/>
      <c r="R134" s="53"/>
      <c r="S134" s="53"/>
      <c r="T134" s="53"/>
      <c r="U134" s="53"/>
      <c r="V134" s="53"/>
      <c r="W134" s="53"/>
      <c r="X134" s="54"/>
      <c r="AT134" s="12" t="s">
        <v>142</v>
      </c>
      <c r="AU134" s="12" t="s">
        <v>75</v>
      </c>
    </row>
    <row r="135" spans="2:65" s="1" customFormat="1" ht="22.5" customHeight="1">
      <c r="B135" s="28"/>
      <c r="C135" s="182" t="s">
        <v>226</v>
      </c>
      <c r="D135" s="182" t="s">
        <v>210</v>
      </c>
      <c r="E135" s="183" t="s">
        <v>494</v>
      </c>
      <c r="F135" s="184" t="s">
        <v>495</v>
      </c>
      <c r="G135" s="185" t="s">
        <v>137</v>
      </c>
      <c r="H135" s="186">
        <v>1</v>
      </c>
      <c r="I135" s="187"/>
      <c r="J135" s="187"/>
      <c r="K135" s="188">
        <f>ROUND(P135*H135,2)</f>
        <v>0</v>
      </c>
      <c r="L135" s="184" t="s">
        <v>266</v>
      </c>
      <c r="M135" s="32"/>
      <c r="N135" s="189" t="s">
        <v>1</v>
      </c>
      <c r="O135" s="159" t="s">
        <v>44</v>
      </c>
      <c r="P135" s="160">
        <f>I135+J135</f>
        <v>0</v>
      </c>
      <c r="Q135" s="160">
        <f>ROUND(I135*H135,2)</f>
        <v>0</v>
      </c>
      <c r="R135" s="160">
        <f>ROUND(J135*H135,2)</f>
        <v>0</v>
      </c>
      <c r="S135" s="53"/>
      <c r="T135" s="161">
        <f>S135*H135</f>
        <v>0</v>
      </c>
      <c r="U135" s="161">
        <v>0</v>
      </c>
      <c r="V135" s="161">
        <f>U135*H135</f>
        <v>0</v>
      </c>
      <c r="W135" s="161">
        <v>0</v>
      </c>
      <c r="X135" s="162">
        <f>W135*H135</f>
        <v>0</v>
      </c>
      <c r="AR135" s="12" t="s">
        <v>213</v>
      </c>
      <c r="AT135" s="12" t="s">
        <v>210</v>
      </c>
      <c r="AU135" s="12" t="s">
        <v>75</v>
      </c>
      <c r="AY135" s="12" t="s">
        <v>139</v>
      </c>
      <c r="BE135" s="163">
        <f>IF(O135="základní",K135,0)</f>
        <v>0</v>
      </c>
      <c r="BF135" s="163">
        <f>IF(O135="snížená",K135,0)</f>
        <v>0</v>
      </c>
      <c r="BG135" s="163">
        <f>IF(O135="zákl. přenesená",K135,0)</f>
        <v>0</v>
      </c>
      <c r="BH135" s="163">
        <f>IF(O135="sníž. přenesená",K135,0)</f>
        <v>0</v>
      </c>
      <c r="BI135" s="163">
        <f>IF(O135="nulová",K135,0)</f>
        <v>0</v>
      </c>
      <c r="BJ135" s="12" t="s">
        <v>83</v>
      </c>
      <c r="BK135" s="163">
        <f>ROUND(P135*H135,2)</f>
        <v>0</v>
      </c>
      <c r="BL135" s="12" t="s">
        <v>213</v>
      </c>
      <c r="BM135" s="12" t="s">
        <v>496</v>
      </c>
    </row>
    <row r="136" spans="2:65" s="1" customFormat="1" ht="19.5">
      <c r="B136" s="28"/>
      <c r="C136" s="29"/>
      <c r="D136" s="164" t="s">
        <v>142</v>
      </c>
      <c r="E136" s="29"/>
      <c r="F136" s="165" t="s">
        <v>497</v>
      </c>
      <c r="G136" s="29"/>
      <c r="H136" s="29"/>
      <c r="I136" s="97"/>
      <c r="J136" s="97"/>
      <c r="K136" s="29"/>
      <c r="L136" s="29"/>
      <c r="M136" s="32"/>
      <c r="N136" s="166"/>
      <c r="O136" s="53"/>
      <c r="P136" s="53"/>
      <c r="Q136" s="53"/>
      <c r="R136" s="53"/>
      <c r="S136" s="53"/>
      <c r="T136" s="53"/>
      <c r="U136" s="53"/>
      <c r="V136" s="53"/>
      <c r="W136" s="53"/>
      <c r="X136" s="54"/>
      <c r="AT136" s="12" t="s">
        <v>142</v>
      </c>
      <c r="AU136" s="12" t="s">
        <v>75</v>
      </c>
    </row>
    <row r="137" spans="2:65" s="1" customFormat="1" ht="19.5">
      <c r="B137" s="28"/>
      <c r="C137" s="29"/>
      <c r="D137" s="164" t="s">
        <v>270</v>
      </c>
      <c r="E137" s="29"/>
      <c r="F137" s="193" t="s">
        <v>498</v>
      </c>
      <c r="G137" s="29"/>
      <c r="H137" s="29"/>
      <c r="I137" s="97"/>
      <c r="J137" s="97"/>
      <c r="K137" s="29"/>
      <c r="L137" s="29"/>
      <c r="M137" s="32"/>
      <c r="N137" s="166"/>
      <c r="O137" s="53"/>
      <c r="P137" s="53"/>
      <c r="Q137" s="53"/>
      <c r="R137" s="53"/>
      <c r="S137" s="53"/>
      <c r="T137" s="53"/>
      <c r="U137" s="53"/>
      <c r="V137" s="53"/>
      <c r="W137" s="53"/>
      <c r="X137" s="54"/>
      <c r="AT137" s="12" t="s">
        <v>270</v>
      </c>
      <c r="AU137" s="12" t="s">
        <v>75</v>
      </c>
    </row>
    <row r="138" spans="2:65" s="1" customFormat="1" ht="22.5" customHeight="1">
      <c r="B138" s="28"/>
      <c r="C138" s="182" t="s">
        <v>230</v>
      </c>
      <c r="D138" s="182" t="s">
        <v>210</v>
      </c>
      <c r="E138" s="183" t="s">
        <v>499</v>
      </c>
      <c r="F138" s="184" t="s">
        <v>500</v>
      </c>
      <c r="G138" s="185" t="s">
        <v>501</v>
      </c>
      <c r="H138" s="186">
        <v>6</v>
      </c>
      <c r="I138" s="187"/>
      <c r="J138" s="187"/>
      <c r="K138" s="188">
        <f>ROUND(P138*H138,2)</f>
        <v>0</v>
      </c>
      <c r="L138" s="184" t="s">
        <v>1</v>
      </c>
      <c r="M138" s="32"/>
      <c r="N138" s="189" t="s">
        <v>1</v>
      </c>
      <c r="O138" s="159" t="s">
        <v>44</v>
      </c>
      <c r="P138" s="160">
        <f>I138+J138</f>
        <v>0</v>
      </c>
      <c r="Q138" s="160">
        <f>ROUND(I138*H138,2)</f>
        <v>0</v>
      </c>
      <c r="R138" s="160">
        <f>ROUND(J138*H138,2)</f>
        <v>0</v>
      </c>
      <c r="S138" s="53"/>
      <c r="T138" s="161">
        <f>S138*H138</f>
        <v>0</v>
      </c>
      <c r="U138" s="161">
        <v>0</v>
      </c>
      <c r="V138" s="161">
        <f>U138*H138</f>
        <v>0</v>
      </c>
      <c r="W138" s="161">
        <v>0</v>
      </c>
      <c r="X138" s="162">
        <f>W138*H138</f>
        <v>0</v>
      </c>
      <c r="AR138" s="12" t="s">
        <v>140</v>
      </c>
      <c r="AT138" s="12" t="s">
        <v>210</v>
      </c>
      <c r="AU138" s="12" t="s">
        <v>75</v>
      </c>
      <c r="AY138" s="12" t="s">
        <v>139</v>
      </c>
      <c r="BE138" s="163">
        <f>IF(O138="základní",K138,0)</f>
        <v>0</v>
      </c>
      <c r="BF138" s="163">
        <f>IF(O138="snížená",K138,0)</f>
        <v>0</v>
      </c>
      <c r="BG138" s="163">
        <f>IF(O138="zákl. přenesená",K138,0)</f>
        <v>0</v>
      </c>
      <c r="BH138" s="163">
        <f>IF(O138="sníž. přenesená",K138,0)</f>
        <v>0</v>
      </c>
      <c r="BI138" s="163">
        <f>IF(O138="nulová",K138,0)</f>
        <v>0</v>
      </c>
      <c r="BJ138" s="12" t="s">
        <v>83</v>
      </c>
      <c r="BK138" s="163">
        <f>ROUND(P138*H138,2)</f>
        <v>0</v>
      </c>
      <c r="BL138" s="12" t="s">
        <v>140</v>
      </c>
      <c r="BM138" s="12" t="s">
        <v>502</v>
      </c>
    </row>
    <row r="139" spans="2:65" s="1" customFormat="1" ht="11.25">
      <c r="B139" s="28"/>
      <c r="C139" s="29"/>
      <c r="D139" s="164" t="s">
        <v>142</v>
      </c>
      <c r="E139" s="29"/>
      <c r="F139" s="165" t="s">
        <v>500</v>
      </c>
      <c r="G139" s="29"/>
      <c r="H139" s="29"/>
      <c r="I139" s="97"/>
      <c r="J139" s="97"/>
      <c r="K139" s="29"/>
      <c r="L139" s="29"/>
      <c r="M139" s="32"/>
      <c r="N139" s="166"/>
      <c r="O139" s="53"/>
      <c r="P139" s="53"/>
      <c r="Q139" s="53"/>
      <c r="R139" s="53"/>
      <c r="S139" s="53"/>
      <c r="T139" s="53"/>
      <c r="U139" s="53"/>
      <c r="V139" s="53"/>
      <c r="W139" s="53"/>
      <c r="X139" s="54"/>
      <c r="AT139" s="12" t="s">
        <v>142</v>
      </c>
      <c r="AU139" s="12" t="s">
        <v>75</v>
      </c>
    </row>
    <row r="140" spans="2:65" s="1" customFormat="1" ht="16.5" customHeight="1">
      <c r="B140" s="28"/>
      <c r="C140" s="182" t="s">
        <v>234</v>
      </c>
      <c r="D140" s="182" t="s">
        <v>210</v>
      </c>
      <c r="E140" s="183" t="s">
        <v>503</v>
      </c>
      <c r="F140" s="184" t="s">
        <v>504</v>
      </c>
      <c r="G140" s="185" t="s">
        <v>505</v>
      </c>
      <c r="H140" s="186">
        <v>2</v>
      </c>
      <c r="I140" s="187"/>
      <c r="J140" s="187"/>
      <c r="K140" s="188">
        <f>ROUND(P140*H140,2)</f>
        <v>0</v>
      </c>
      <c r="L140" s="184" t="s">
        <v>1</v>
      </c>
      <c r="M140" s="32"/>
      <c r="N140" s="189" t="s">
        <v>1</v>
      </c>
      <c r="O140" s="159" t="s">
        <v>44</v>
      </c>
      <c r="P140" s="160">
        <f>I140+J140</f>
        <v>0</v>
      </c>
      <c r="Q140" s="160">
        <f>ROUND(I140*H140,2)</f>
        <v>0</v>
      </c>
      <c r="R140" s="160">
        <f>ROUND(J140*H140,2)</f>
        <v>0</v>
      </c>
      <c r="S140" s="53"/>
      <c r="T140" s="161">
        <f>S140*H140</f>
        <v>0</v>
      </c>
      <c r="U140" s="161">
        <v>0</v>
      </c>
      <c r="V140" s="161">
        <f>U140*H140</f>
        <v>0</v>
      </c>
      <c r="W140" s="161">
        <v>0</v>
      </c>
      <c r="X140" s="162">
        <f>W140*H140</f>
        <v>0</v>
      </c>
      <c r="AR140" s="12" t="s">
        <v>140</v>
      </c>
      <c r="AT140" s="12" t="s">
        <v>210</v>
      </c>
      <c r="AU140" s="12" t="s">
        <v>75</v>
      </c>
      <c r="AY140" s="12" t="s">
        <v>139</v>
      </c>
      <c r="BE140" s="163">
        <f>IF(O140="základní",K140,0)</f>
        <v>0</v>
      </c>
      <c r="BF140" s="163">
        <f>IF(O140="snížená",K140,0)</f>
        <v>0</v>
      </c>
      <c r="BG140" s="163">
        <f>IF(O140="zákl. přenesená",K140,0)</f>
        <v>0</v>
      </c>
      <c r="BH140" s="163">
        <f>IF(O140="sníž. přenesená",K140,0)</f>
        <v>0</v>
      </c>
      <c r="BI140" s="163">
        <f>IF(O140="nulová",K140,0)</f>
        <v>0</v>
      </c>
      <c r="BJ140" s="12" t="s">
        <v>83</v>
      </c>
      <c r="BK140" s="163">
        <f>ROUND(P140*H140,2)</f>
        <v>0</v>
      </c>
      <c r="BL140" s="12" t="s">
        <v>140</v>
      </c>
      <c r="BM140" s="12" t="s">
        <v>506</v>
      </c>
    </row>
    <row r="141" spans="2:65" s="1" customFormat="1" ht="11.25">
      <c r="B141" s="28"/>
      <c r="C141" s="29"/>
      <c r="D141" s="164" t="s">
        <v>142</v>
      </c>
      <c r="E141" s="29"/>
      <c r="F141" s="165" t="s">
        <v>504</v>
      </c>
      <c r="G141" s="29"/>
      <c r="H141" s="29"/>
      <c r="I141" s="97"/>
      <c r="J141" s="97"/>
      <c r="K141" s="29"/>
      <c r="L141" s="29"/>
      <c r="M141" s="32"/>
      <c r="N141" s="166"/>
      <c r="O141" s="53"/>
      <c r="P141" s="53"/>
      <c r="Q141" s="53"/>
      <c r="R141" s="53"/>
      <c r="S141" s="53"/>
      <c r="T141" s="53"/>
      <c r="U141" s="53"/>
      <c r="V141" s="53"/>
      <c r="W141" s="53"/>
      <c r="X141" s="54"/>
      <c r="AT141" s="12" t="s">
        <v>142</v>
      </c>
      <c r="AU141" s="12" t="s">
        <v>75</v>
      </c>
    </row>
    <row r="142" spans="2:65" s="1" customFormat="1" ht="22.5" customHeight="1">
      <c r="B142" s="28"/>
      <c r="C142" s="182" t="s">
        <v>238</v>
      </c>
      <c r="D142" s="182" t="s">
        <v>210</v>
      </c>
      <c r="E142" s="183" t="s">
        <v>507</v>
      </c>
      <c r="F142" s="184" t="s">
        <v>508</v>
      </c>
      <c r="G142" s="185" t="s">
        <v>137</v>
      </c>
      <c r="H142" s="186">
        <v>5</v>
      </c>
      <c r="I142" s="187"/>
      <c r="J142" s="187"/>
      <c r="K142" s="188">
        <f>ROUND(P142*H142,2)</f>
        <v>0</v>
      </c>
      <c r="L142" s="184" t="s">
        <v>1</v>
      </c>
      <c r="M142" s="32"/>
      <c r="N142" s="189" t="s">
        <v>1</v>
      </c>
      <c r="O142" s="159" t="s">
        <v>44</v>
      </c>
      <c r="P142" s="160">
        <f>I142+J142</f>
        <v>0</v>
      </c>
      <c r="Q142" s="160">
        <f>ROUND(I142*H142,2)</f>
        <v>0</v>
      </c>
      <c r="R142" s="160">
        <f>ROUND(J142*H142,2)</f>
        <v>0</v>
      </c>
      <c r="S142" s="53"/>
      <c r="T142" s="161">
        <f>S142*H142</f>
        <v>0</v>
      </c>
      <c r="U142" s="161">
        <v>0</v>
      </c>
      <c r="V142" s="161">
        <f>U142*H142</f>
        <v>0</v>
      </c>
      <c r="W142" s="161">
        <v>0</v>
      </c>
      <c r="X142" s="162">
        <f>W142*H142</f>
        <v>0</v>
      </c>
      <c r="AR142" s="12" t="s">
        <v>140</v>
      </c>
      <c r="AT142" s="12" t="s">
        <v>210</v>
      </c>
      <c r="AU142" s="12" t="s">
        <v>75</v>
      </c>
      <c r="AY142" s="12" t="s">
        <v>139</v>
      </c>
      <c r="BE142" s="163">
        <f>IF(O142="základní",K142,0)</f>
        <v>0</v>
      </c>
      <c r="BF142" s="163">
        <f>IF(O142="snížená",K142,0)</f>
        <v>0</v>
      </c>
      <c r="BG142" s="163">
        <f>IF(O142="zákl. přenesená",K142,0)</f>
        <v>0</v>
      </c>
      <c r="BH142" s="163">
        <f>IF(O142="sníž. přenesená",K142,0)</f>
        <v>0</v>
      </c>
      <c r="BI142" s="163">
        <f>IF(O142="nulová",K142,0)</f>
        <v>0</v>
      </c>
      <c r="BJ142" s="12" t="s">
        <v>83</v>
      </c>
      <c r="BK142" s="163">
        <f>ROUND(P142*H142,2)</f>
        <v>0</v>
      </c>
      <c r="BL142" s="12" t="s">
        <v>140</v>
      </c>
      <c r="BM142" s="12" t="s">
        <v>509</v>
      </c>
    </row>
    <row r="143" spans="2:65" s="1" customFormat="1" ht="19.5">
      <c r="B143" s="28"/>
      <c r="C143" s="29"/>
      <c r="D143" s="164" t="s">
        <v>142</v>
      </c>
      <c r="E143" s="29"/>
      <c r="F143" s="165" t="s">
        <v>508</v>
      </c>
      <c r="G143" s="29"/>
      <c r="H143" s="29"/>
      <c r="I143" s="97"/>
      <c r="J143" s="97"/>
      <c r="K143" s="29"/>
      <c r="L143" s="29"/>
      <c r="M143" s="32"/>
      <c r="N143" s="166"/>
      <c r="O143" s="53"/>
      <c r="P143" s="53"/>
      <c r="Q143" s="53"/>
      <c r="R143" s="53"/>
      <c r="S143" s="53"/>
      <c r="T143" s="53"/>
      <c r="U143" s="53"/>
      <c r="V143" s="53"/>
      <c r="W143" s="53"/>
      <c r="X143" s="54"/>
      <c r="AT143" s="12" t="s">
        <v>142</v>
      </c>
      <c r="AU143" s="12" t="s">
        <v>75</v>
      </c>
    </row>
    <row r="144" spans="2:65" s="1" customFormat="1" ht="22.5" customHeight="1">
      <c r="B144" s="28"/>
      <c r="C144" s="149" t="s">
        <v>242</v>
      </c>
      <c r="D144" s="149" t="s">
        <v>134</v>
      </c>
      <c r="E144" s="150" t="s">
        <v>510</v>
      </c>
      <c r="F144" s="151" t="s">
        <v>511</v>
      </c>
      <c r="G144" s="152" t="s">
        <v>137</v>
      </c>
      <c r="H144" s="153">
        <v>3</v>
      </c>
      <c r="I144" s="154"/>
      <c r="J144" s="155"/>
      <c r="K144" s="156">
        <f>ROUND(P144*H144,2)</f>
        <v>0</v>
      </c>
      <c r="L144" s="151" t="s">
        <v>266</v>
      </c>
      <c r="M144" s="157"/>
      <c r="N144" s="158" t="s">
        <v>1</v>
      </c>
      <c r="O144" s="159" t="s">
        <v>44</v>
      </c>
      <c r="P144" s="160">
        <f>I144+J144</f>
        <v>0</v>
      </c>
      <c r="Q144" s="160">
        <f>ROUND(I144*H144,2)</f>
        <v>0</v>
      </c>
      <c r="R144" s="160">
        <f>ROUND(J144*H144,2)</f>
        <v>0</v>
      </c>
      <c r="S144" s="53"/>
      <c r="T144" s="161">
        <f>S144*H144</f>
        <v>0</v>
      </c>
      <c r="U144" s="161">
        <v>0</v>
      </c>
      <c r="V144" s="161">
        <f>U144*H144</f>
        <v>0</v>
      </c>
      <c r="W144" s="161">
        <v>0</v>
      </c>
      <c r="X144" s="162">
        <f>W144*H144</f>
        <v>0</v>
      </c>
      <c r="AR144" s="12" t="s">
        <v>267</v>
      </c>
      <c r="AT144" s="12" t="s">
        <v>134</v>
      </c>
      <c r="AU144" s="12" t="s">
        <v>75</v>
      </c>
      <c r="AY144" s="12" t="s">
        <v>139</v>
      </c>
      <c r="BE144" s="163">
        <f>IF(O144="základní",K144,0)</f>
        <v>0</v>
      </c>
      <c r="BF144" s="163">
        <f>IF(O144="snížená",K144,0)</f>
        <v>0</v>
      </c>
      <c r="BG144" s="163">
        <f>IF(O144="zákl. přenesená",K144,0)</f>
        <v>0</v>
      </c>
      <c r="BH144" s="163">
        <f>IF(O144="sníž. přenesená",K144,0)</f>
        <v>0</v>
      </c>
      <c r="BI144" s="163">
        <f>IF(O144="nulová",K144,0)</f>
        <v>0</v>
      </c>
      <c r="BJ144" s="12" t="s">
        <v>83</v>
      </c>
      <c r="BK144" s="163">
        <f>ROUND(P144*H144,2)</f>
        <v>0</v>
      </c>
      <c r="BL144" s="12" t="s">
        <v>268</v>
      </c>
      <c r="BM144" s="12" t="s">
        <v>512</v>
      </c>
    </row>
    <row r="145" spans="2:65" s="1" customFormat="1" ht="11.25">
      <c r="B145" s="28"/>
      <c r="C145" s="29"/>
      <c r="D145" s="164" t="s">
        <v>142</v>
      </c>
      <c r="E145" s="29"/>
      <c r="F145" s="165" t="s">
        <v>511</v>
      </c>
      <c r="G145" s="29"/>
      <c r="H145" s="29"/>
      <c r="I145" s="97"/>
      <c r="J145" s="97"/>
      <c r="K145" s="29"/>
      <c r="L145" s="29"/>
      <c r="M145" s="32"/>
      <c r="N145" s="166"/>
      <c r="O145" s="53"/>
      <c r="P145" s="53"/>
      <c r="Q145" s="53"/>
      <c r="R145" s="53"/>
      <c r="S145" s="53"/>
      <c r="T145" s="53"/>
      <c r="U145" s="53"/>
      <c r="V145" s="53"/>
      <c r="W145" s="53"/>
      <c r="X145" s="54"/>
      <c r="AT145" s="12" t="s">
        <v>142</v>
      </c>
      <c r="AU145" s="12" t="s">
        <v>75</v>
      </c>
    </row>
    <row r="146" spans="2:65" s="1" customFormat="1" ht="22.5" customHeight="1">
      <c r="B146" s="28"/>
      <c r="C146" s="182" t="s">
        <v>246</v>
      </c>
      <c r="D146" s="182" t="s">
        <v>210</v>
      </c>
      <c r="E146" s="183" t="s">
        <v>513</v>
      </c>
      <c r="F146" s="184" t="s">
        <v>514</v>
      </c>
      <c r="G146" s="185" t="s">
        <v>137</v>
      </c>
      <c r="H146" s="186">
        <v>3</v>
      </c>
      <c r="I146" s="187"/>
      <c r="J146" s="187"/>
      <c r="K146" s="188">
        <f>ROUND(P146*H146,2)</f>
        <v>0</v>
      </c>
      <c r="L146" s="184" t="s">
        <v>266</v>
      </c>
      <c r="M146" s="32"/>
      <c r="N146" s="189" t="s">
        <v>1</v>
      </c>
      <c r="O146" s="159" t="s">
        <v>44</v>
      </c>
      <c r="P146" s="160">
        <f>I146+J146</f>
        <v>0</v>
      </c>
      <c r="Q146" s="160">
        <f>ROUND(I146*H146,2)</f>
        <v>0</v>
      </c>
      <c r="R146" s="160">
        <f>ROUND(J146*H146,2)</f>
        <v>0</v>
      </c>
      <c r="S146" s="53"/>
      <c r="T146" s="161">
        <f>S146*H146</f>
        <v>0</v>
      </c>
      <c r="U146" s="161">
        <v>0</v>
      </c>
      <c r="V146" s="161">
        <f>U146*H146</f>
        <v>0</v>
      </c>
      <c r="W146" s="161">
        <v>0</v>
      </c>
      <c r="X146" s="162">
        <f>W146*H146</f>
        <v>0</v>
      </c>
      <c r="AR146" s="12" t="s">
        <v>213</v>
      </c>
      <c r="AT146" s="12" t="s">
        <v>210</v>
      </c>
      <c r="AU146" s="12" t="s">
        <v>75</v>
      </c>
      <c r="AY146" s="12" t="s">
        <v>139</v>
      </c>
      <c r="BE146" s="163">
        <f>IF(O146="základní",K146,0)</f>
        <v>0</v>
      </c>
      <c r="BF146" s="163">
        <f>IF(O146="snížená",K146,0)</f>
        <v>0</v>
      </c>
      <c r="BG146" s="163">
        <f>IF(O146="zákl. přenesená",K146,0)</f>
        <v>0</v>
      </c>
      <c r="BH146" s="163">
        <f>IF(O146="sníž. přenesená",K146,0)</f>
        <v>0</v>
      </c>
      <c r="BI146" s="163">
        <f>IF(O146="nulová",K146,0)</f>
        <v>0</v>
      </c>
      <c r="BJ146" s="12" t="s">
        <v>83</v>
      </c>
      <c r="BK146" s="163">
        <f>ROUND(P146*H146,2)</f>
        <v>0</v>
      </c>
      <c r="BL146" s="12" t="s">
        <v>213</v>
      </c>
      <c r="BM146" s="12" t="s">
        <v>515</v>
      </c>
    </row>
    <row r="147" spans="2:65" s="1" customFormat="1" ht="19.5">
      <c r="B147" s="28"/>
      <c r="C147" s="29"/>
      <c r="D147" s="164" t="s">
        <v>142</v>
      </c>
      <c r="E147" s="29"/>
      <c r="F147" s="165" t="s">
        <v>516</v>
      </c>
      <c r="G147" s="29"/>
      <c r="H147" s="29"/>
      <c r="I147" s="97"/>
      <c r="J147" s="97"/>
      <c r="K147" s="29"/>
      <c r="L147" s="29"/>
      <c r="M147" s="32"/>
      <c r="N147" s="166"/>
      <c r="O147" s="53"/>
      <c r="P147" s="53"/>
      <c r="Q147" s="53"/>
      <c r="R147" s="53"/>
      <c r="S147" s="53"/>
      <c r="T147" s="53"/>
      <c r="U147" s="53"/>
      <c r="V147" s="53"/>
      <c r="W147" s="53"/>
      <c r="X147" s="54"/>
      <c r="AT147" s="12" t="s">
        <v>142</v>
      </c>
      <c r="AU147" s="12" t="s">
        <v>75</v>
      </c>
    </row>
    <row r="148" spans="2:65" s="1" customFormat="1" ht="33.75" customHeight="1">
      <c r="B148" s="28"/>
      <c r="C148" s="149" t="s">
        <v>250</v>
      </c>
      <c r="D148" s="149" t="s">
        <v>134</v>
      </c>
      <c r="E148" s="150" t="s">
        <v>517</v>
      </c>
      <c r="F148" s="151" t="s">
        <v>518</v>
      </c>
      <c r="G148" s="152" t="s">
        <v>137</v>
      </c>
      <c r="H148" s="153">
        <v>1</v>
      </c>
      <c r="I148" s="154"/>
      <c r="J148" s="155"/>
      <c r="K148" s="156">
        <f>ROUND(P148*H148,2)</f>
        <v>0</v>
      </c>
      <c r="L148" s="151" t="s">
        <v>1</v>
      </c>
      <c r="M148" s="157"/>
      <c r="N148" s="158" t="s">
        <v>1</v>
      </c>
      <c r="O148" s="159" t="s">
        <v>44</v>
      </c>
      <c r="P148" s="160">
        <f>I148+J148</f>
        <v>0</v>
      </c>
      <c r="Q148" s="160">
        <f>ROUND(I148*H148,2)</f>
        <v>0</v>
      </c>
      <c r="R148" s="160">
        <f>ROUND(J148*H148,2)</f>
        <v>0</v>
      </c>
      <c r="S148" s="53"/>
      <c r="T148" s="161">
        <f>S148*H148</f>
        <v>0</v>
      </c>
      <c r="U148" s="161">
        <v>0</v>
      </c>
      <c r="V148" s="161">
        <f>U148*H148</f>
        <v>0</v>
      </c>
      <c r="W148" s="161">
        <v>0</v>
      </c>
      <c r="X148" s="162">
        <f>W148*H148</f>
        <v>0</v>
      </c>
      <c r="AR148" s="12" t="s">
        <v>267</v>
      </c>
      <c r="AT148" s="12" t="s">
        <v>134</v>
      </c>
      <c r="AU148" s="12" t="s">
        <v>75</v>
      </c>
      <c r="AY148" s="12" t="s">
        <v>139</v>
      </c>
      <c r="BE148" s="163">
        <f>IF(O148="základní",K148,0)</f>
        <v>0</v>
      </c>
      <c r="BF148" s="163">
        <f>IF(O148="snížená",K148,0)</f>
        <v>0</v>
      </c>
      <c r="BG148" s="163">
        <f>IF(O148="zákl. přenesená",K148,0)</f>
        <v>0</v>
      </c>
      <c r="BH148" s="163">
        <f>IF(O148="sníž. přenesená",K148,0)</f>
        <v>0</v>
      </c>
      <c r="BI148" s="163">
        <f>IF(O148="nulová",K148,0)</f>
        <v>0</v>
      </c>
      <c r="BJ148" s="12" t="s">
        <v>83</v>
      </c>
      <c r="BK148" s="163">
        <f>ROUND(P148*H148,2)</f>
        <v>0</v>
      </c>
      <c r="BL148" s="12" t="s">
        <v>268</v>
      </c>
      <c r="BM148" s="12" t="s">
        <v>519</v>
      </c>
    </row>
    <row r="149" spans="2:65" s="1" customFormat="1" ht="19.5">
      <c r="B149" s="28"/>
      <c r="C149" s="29"/>
      <c r="D149" s="164" t="s">
        <v>142</v>
      </c>
      <c r="E149" s="29"/>
      <c r="F149" s="165" t="s">
        <v>518</v>
      </c>
      <c r="G149" s="29"/>
      <c r="H149" s="29"/>
      <c r="I149" s="97"/>
      <c r="J149" s="97"/>
      <c r="K149" s="29"/>
      <c r="L149" s="29"/>
      <c r="M149" s="32"/>
      <c r="N149" s="166"/>
      <c r="O149" s="53"/>
      <c r="P149" s="53"/>
      <c r="Q149" s="53"/>
      <c r="R149" s="53"/>
      <c r="S149" s="53"/>
      <c r="T149" s="53"/>
      <c r="U149" s="53"/>
      <c r="V149" s="53"/>
      <c r="W149" s="53"/>
      <c r="X149" s="54"/>
      <c r="AT149" s="12" t="s">
        <v>142</v>
      </c>
      <c r="AU149" s="12" t="s">
        <v>75</v>
      </c>
    </row>
    <row r="150" spans="2:65" s="1" customFormat="1" ht="19.5">
      <c r="B150" s="28"/>
      <c r="C150" s="29"/>
      <c r="D150" s="164" t="s">
        <v>270</v>
      </c>
      <c r="E150" s="29"/>
      <c r="F150" s="193" t="s">
        <v>520</v>
      </c>
      <c r="G150" s="29"/>
      <c r="H150" s="29"/>
      <c r="I150" s="97"/>
      <c r="J150" s="97"/>
      <c r="K150" s="29"/>
      <c r="L150" s="29"/>
      <c r="M150" s="32"/>
      <c r="N150" s="166"/>
      <c r="O150" s="53"/>
      <c r="P150" s="53"/>
      <c r="Q150" s="53"/>
      <c r="R150" s="53"/>
      <c r="S150" s="53"/>
      <c r="T150" s="53"/>
      <c r="U150" s="53"/>
      <c r="V150" s="53"/>
      <c r="W150" s="53"/>
      <c r="X150" s="54"/>
      <c r="AT150" s="12" t="s">
        <v>270</v>
      </c>
      <c r="AU150" s="12" t="s">
        <v>75</v>
      </c>
    </row>
    <row r="151" spans="2:65" s="1" customFormat="1" ht="22.5" customHeight="1">
      <c r="B151" s="28"/>
      <c r="C151" s="149" t="s">
        <v>254</v>
      </c>
      <c r="D151" s="149" t="s">
        <v>134</v>
      </c>
      <c r="E151" s="150" t="s">
        <v>521</v>
      </c>
      <c r="F151" s="151" t="s">
        <v>522</v>
      </c>
      <c r="G151" s="152" t="s">
        <v>292</v>
      </c>
      <c r="H151" s="153">
        <v>30</v>
      </c>
      <c r="I151" s="154"/>
      <c r="J151" s="155"/>
      <c r="K151" s="156">
        <f>ROUND(P151*H151,2)</f>
        <v>0</v>
      </c>
      <c r="L151" s="151" t="s">
        <v>1</v>
      </c>
      <c r="M151" s="157"/>
      <c r="N151" s="158" t="s">
        <v>1</v>
      </c>
      <c r="O151" s="159" t="s">
        <v>44</v>
      </c>
      <c r="P151" s="160">
        <f>I151+J151</f>
        <v>0</v>
      </c>
      <c r="Q151" s="160">
        <f>ROUND(I151*H151,2)</f>
        <v>0</v>
      </c>
      <c r="R151" s="160">
        <f>ROUND(J151*H151,2)</f>
        <v>0</v>
      </c>
      <c r="S151" s="53"/>
      <c r="T151" s="161">
        <f>S151*H151</f>
        <v>0</v>
      </c>
      <c r="U151" s="161">
        <v>0</v>
      </c>
      <c r="V151" s="161">
        <f>U151*H151</f>
        <v>0</v>
      </c>
      <c r="W151" s="161">
        <v>0</v>
      </c>
      <c r="X151" s="162">
        <f>W151*H151</f>
        <v>0</v>
      </c>
      <c r="AR151" s="12" t="s">
        <v>267</v>
      </c>
      <c r="AT151" s="12" t="s">
        <v>134</v>
      </c>
      <c r="AU151" s="12" t="s">
        <v>75</v>
      </c>
      <c r="AY151" s="12" t="s">
        <v>139</v>
      </c>
      <c r="BE151" s="163">
        <f>IF(O151="základní",K151,0)</f>
        <v>0</v>
      </c>
      <c r="BF151" s="163">
        <f>IF(O151="snížená",K151,0)</f>
        <v>0</v>
      </c>
      <c r="BG151" s="163">
        <f>IF(O151="zákl. přenesená",K151,0)</f>
        <v>0</v>
      </c>
      <c r="BH151" s="163">
        <f>IF(O151="sníž. přenesená",K151,0)</f>
        <v>0</v>
      </c>
      <c r="BI151" s="163">
        <f>IF(O151="nulová",K151,0)</f>
        <v>0</v>
      </c>
      <c r="BJ151" s="12" t="s">
        <v>83</v>
      </c>
      <c r="BK151" s="163">
        <f>ROUND(P151*H151,2)</f>
        <v>0</v>
      </c>
      <c r="BL151" s="12" t="s">
        <v>268</v>
      </c>
      <c r="BM151" s="12" t="s">
        <v>523</v>
      </c>
    </row>
    <row r="152" spans="2:65" s="1" customFormat="1" ht="19.5">
      <c r="B152" s="28"/>
      <c r="C152" s="29"/>
      <c r="D152" s="164" t="s">
        <v>142</v>
      </c>
      <c r="E152" s="29"/>
      <c r="F152" s="165" t="s">
        <v>524</v>
      </c>
      <c r="G152" s="29"/>
      <c r="H152" s="29"/>
      <c r="I152" s="97"/>
      <c r="J152" s="97"/>
      <c r="K152" s="29"/>
      <c r="L152" s="29"/>
      <c r="M152" s="32"/>
      <c r="N152" s="166"/>
      <c r="O152" s="53"/>
      <c r="P152" s="53"/>
      <c r="Q152" s="53"/>
      <c r="R152" s="53"/>
      <c r="S152" s="53"/>
      <c r="T152" s="53"/>
      <c r="U152" s="53"/>
      <c r="V152" s="53"/>
      <c r="W152" s="53"/>
      <c r="X152" s="54"/>
      <c r="AT152" s="12" t="s">
        <v>142</v>
      </c>
      <c r="AU152" s="12" t="s">
        <v>75</v>
      </c>
    </row>
    <row r="153" spans="2:65" s="1" customFormat="1" ht="22.5" customHeight="1">
      <c r="B153" s="28"/>
      <c r="C153" s="149" t="s">
        <v>258</v>
      </c>
      <c r="D153" s="149" t="s">
        <v>134</v>
      </c>
      <c r="E153" s="150" t="s">
        <v>181</v>
      </c>
      <c r="F153" s="151" t="s">
        <v>182</v>
      </c>
      <c r="G153" s="152" t="s">
        <v>137</v>
      </c>
      <c r="H153" s="153">
        <v>4</v>
      </c>
      <c r="I153" s="154"/>
      <c r="J153" s="155"/>
      <c r="K153" s="156">
        <f>ROUND(P153*H153,2)</f>
        <v>0</v>
      </c>
      <c r="L153" s="151" t="s">
        <v>266</v>
      </c>
      <c r="M153" s="157"/>
      <c r="N153" s="158" t="s">
        <v>1</v>
      </c>
      <c r="O153" s="159" t="s">
        <v>44</v>
      </c>
      <c r="P153" s="160">
        <f>I153+J153</f>
        <v>0</v>
      </c>
      <c r="Q153" s="160">
        <f>ROUND(I153*H153,2)</f>
        <v>0</v>
      </c>
      <c r="R153" s="160">
        <f>ROUND(J153*H153,2)</f>
        <v>0</v>
      </c>
      <c r="S153" s="53"/>
      <c r="T153" s="161">
        <f>S153*H153</f>
        <v>0</v>
      </c>
      <c r="U153" s="161">
        <v>0</v>
      </c>
      <c r="V153" s="161">
        <f>U153*H153</f>
        <v>0</v>
      </c>
      <c r="W153" s="161">
        <v>0</v>
      </c>
      <c r="X153" s="162">
        <f>W153*H153</f>
        <v>0</v>
      </c>
      <c r="AR153" s="12" t="s">
        <v>267</v>
      </c>
      <c r="AT153" s="12" t="s">
        <v>134</v>
      </c>
      <c r="AU153" s="12" t="s">
        <v>75</v>
      </c>
      <c r="AY153" s="12" t="s">
        <v>139</v>
      </c>
      <c r="BE153" s="163">
        <f>IF(O153="základní",K153,0)</f>
        <v>0</v>
      </c>
      <c r="BF153" s="163">
        <f>IF(O153="snížená",K153,0)</f>
        <v>0</v>
      </c>
      <c r="BG153" s="163">
        <f>IF(O153="zákl. přenesená",K153,0)</f>
        <v>0</v>
      </c>
      <c r="BH153" s="163">
        <f>IF(O153="sníž. přenesená",K153,0)</f>
        <v>0</v>
      </c>
      <c r="BI153" s="163">
        <f>IF(O153="nulová",K153,0)</f>
        <v>0</v>
      </c>
      <c r="BJ153" s="12" t="s">
        <v>83</v>
      </c>
      <c r="BK153" s="163">
        <f>ROUND(P153*H153,2)</f>
        <v>0</v>
      </c>
      <c r="BL153" s="12" t="s">
        <v>268</v>
      </c>
      <c r="BM153" s="12" t="s">
        <v>525</v>
      </c>
    </row>
    <row r="154" spans="2:65" s="1" customFormat="1" ht="19.5">
      <c r="B154" s="28"/>
      <c r="C154" s="29"/>
      <c r="D154" s="164" t="s">
        <v>142</v>
      </c>
      <c r="E154" s="29"/>
      <c r="F154" s="165" t="s">
        <v>182</v>
      </c>
      <c r="G154" s="29"/>
      <c r="H154" s="29"/>
      <c r="I154" s="97"/>
      <c r="J154" s="97"/>
      <c r="K154" s="29"/>
      <c r="L154" s="29"/>
      <c r="M154" s="32"/>
      <c r="N154" s="166"/>
      <c r="O154" s="53"/>
      <c r="P154" s="53"/>
      <c r="Q154" s="53"/>
      <c r="R154" s="53"/>
      <c r="S154" s="53"/>
      <c r="T154" s="53"/>
      <c r="U154" s="53"/>
      <c r="V154" s="53"/>
      <c r="W154" s="53"/>
      <c r="X154" s="54"/>
      <c r="AT154" s="12" t="s">
        <v>142</v>
      </c>
      <c r="AU154" s="12" t="s">
        <v>75</v>
      </c>
    </row>
    <row r="155" spans="2:65" s="1" customFormat="1" ht="58.5">
      <c r="B155" s="28"/>
      <c r="C155" s="29"/>
      <c r="D155" s="164" t="s">
        <v>270</v>
      </c>
      <c r="E155" s="29"/>
      <c r="F155" s="193" t="s">
        <v>526</v>
      </c>
      <c r="G155" s="29"/>
      <c r="H155" s="29"/>
      <c r="I155" s="97"/>
      <c r="J155" s="97"/>
      <c r="K155" s="29"/>
      <c r="L155" s="29"/>
      <c r="M155" s="32"/>
      <c r="N155" s="166"/>
      <c r="O155" s="53"/>
      <c r="P155" s="53"/>
      <c r="Q155" s="53"/>
      <c r="R155" s="53"/>
      <c r="S155" s="53"/>
      <c r="T155" s="53"/>
      <c r="U155" s="53"/>
      <c r="V155" s="53"/>
      <c r="W155" s="53"/>
      <c r="X155" s="54"/>
      <c r="AT155" s="12" t="s">
        <v>270</v>
      </c>
      <c r="AU155" s="12" t="s">
        <v>75</v>
      </c>
    </row>
    <row r="156" spans="2:65" s="1" customFormat="1" ht="22.5" customHeight="1">
      <c r="B156" s="28"/>
      <c r="C156" s="149" t="s">
        <v>150</v>
      </c>
      <c r="D156" s="149" t="s">
        <v>134</v>
      </c>
      <c r="E156" s="150" t="s">
        <v>185</v>
      </c>
      <c r="F156" s="151" t="s">
        <v>186</v>
      </c>
      <c r="G156" s="152" t="s">
        <v>137</v>
      </c>
      <c r="H156" s="153">
        <v>2</v>
      </c>
      <c r="I156" s="154"/>
      <c r="J156" s="155"/>
      <c r="K156" s="156">
        <f>ROUND(P156*H156,2)</f>
        <v>0</v>
      </c>
      <c r="L156" s="151" t="s">
        <v>266</v>
      </c>
      <c r="M156" s="157"/>
      <c r="N156" s="158" t="s">
        <v>1</v>
      </c>
      <c r="O156" s="159" t="s">
        <v>44</v>
      </c>
      <c r="P156" s="160">
        <f>I156+J156</f>
        <v>0</v>
      </c>
      <c r="Q156" s="160">
        <f>ROUND(I156*H156,2)</f>
        <v>0</v>
      </c>
      <c r="R156" s="160">
        <f>ROUND(J156*H156,2)</f>
        <v>0</v>
      </c>
      <c r="S156" s="53"/>
      <c r="T156" s="161">
        <f>S156*H156</f>
        <v>0</v>
      </c>
      <c r="U156" s="161">
        <v>0</v>
      </c>
      <c r="V156" s="161">
        <f>U156*H156</f>
        <v>0</v>
      </c>
      <c r="W156" s="161">
        <v>0</v>
      </c>
      <c r="X156" s="162">
        <f>W156*H156</f>
        <v>0</v>
      </c>
      <c r="AR156" s="12" t="s">
        <v>267</v>
      </c>
      <c r="AT156" s="12" t="s">
        <v>134</v>
      </c>
      <c r="AU156" s="12" t="s">
        <v>75</v>
      </c>
      <c r="AY156" s="12" t="s">
        <v>139</v>
      </c>
      <c r="BE156" s="163">
        <f>IF(O156="základní",K156,0)</f>
        <v>0</v>
      </c>
      <c r="BF156" s="163">
        <f>IF(O156="snížená",K156,0)</f>
        <v>0</v>
      </c>
      <c r="BG156" s="163">
        <f>IF(O156="zákl. přenesená",K156,0)</f>
        <v>0</v>
      </c>
      <c r="BH156" s="163">
        <f>IF(O156="sníž. přenesená",K156,0)</f>
        <v>0</v>
      </c>
      <c r="BI156" s="163">
        <f>IF(O156="nulová",K156,0)</f>
        <v>0</v>
      </c>
      <c r="BJ156" s="12" t="s">
        <v>83</v>
      </c>
      <c r="BK156" s="163">
        <f>ROUND(P156*H156,2)</f>
        <v>0</v>
      </c>
      <c r="BL156" s="12" t="s">
        <v>268</v>
      </c>
      <c r="BM156" s="12" t="s">
        <v>527</v>
      </c>
    </row>
    <row r="157" spans="2:65" s="1" customFormat="1" ht="19.5">
      <c r="B157" s="28"/>
      <c r="C157" s="29"/>
      <c r="D157" s="164" t="s">
        <v>142</v>
      </c>
      <c r="E157" s="29"/>
      <c r="F157" s="165" t="s">
        <v>186</v>
      </c>
      <c r="G157" s="29"/>
      <c r="H157" s="29"/>
      <c r="I157" s="97"/>
      <c r="J157" s="97"/>
      <c r="K157" s="29"/>
      <c r="L157" s="29"/>
      <c r="M157" s="32"/>
      <c r="N157" s="166"/>
      <c r="O157" s="53"/>
      <c r="P157" s="53"/>
      <c r="Q157" s="53"/>
      <c r="R157" s="53"/>
      <c r="S157" s="53"/>
      <c r="T157" s="53"/>
      <c r="U157" s="53"/>
      <c r="V157" s="53"/>
      <c r="W157" s="53"/>
      <c r="X157" s="54"/>
      <c r="AT157" s="12" t="s">
        <v>142</v>
      </c>
      <c r="AU157" s="12" t="s">
        <v>75</v>
      </c>
    </row>
    <row r="158" spans="2:65" s="1" customFormat="1" ht="19.5">
      <c r="B158" s="28"/>
      <c r="C158" s="29"/>
      <c r="D158" s="164" t="s">
        <v>270</v>
      </c>
      <c r="E158" s="29"/>
      <c r="F158" s="193" t="s">
        <v>528</v>
      </c>
      <c r="G158" s="29"/>
      <c r="H158" s="29"/>
      <c r="I158" s="97"/>
      <c r="J158" s="97"/>
      <c r="K158" s="29"/>
      <c r="L158" s="29"/>
      <c r="M158" s="32"/>
      <c r="N158" s="166"/>
      <c r="O158" s="53"/>
      <c r="P158" s="53"/>
      <c r="Q158" s="53"/>
      <c r="R158" s="53"/>
      <c r="S158" s="53"/>
      <c r="T158" s="53"/>
      <c r="U158" s="53"/>
      <c r="V158" s="53"/>
      <c r="W158" s="53"/>
      <c r="X158" s="54"/>
      <c r="AT158" s="12" t="s">
        <v>270</v>
      </c>
      <c r="AU158" s="12" t="s">
        <v>75</v>
      </c>
    </row>
    <row r="159" spans="2:65" s="1" customFormat="1" ht="22.5" customHeight="1">
      <c r="B159" s="28"/>
      <c r="C159" s="182" t="s">
        <v>529</v>
      </c>
      <c r="D159" s="182" t="s">
        <v>210</v>
      </c>
      <c r="E159" s="183" t="s">
        <v>530</v>
      </c>
      <c r="F159" s="184" t="s">
        <v>531</v>
      </c>
      <c r="G159" s="185" t="s">
        <v>137</v>
      </c>
      <c r="H159" s="186">
        <v>3</v>
      </c>
      <c r="I159" s="187"/>
      <c r="J159" s="187"/>
      <c r="K159" s="188">
        <f>ROUND(P159*H159,2)</f>
        <v>0</v>
      </c>
      <c r="L159" s="184" t="s">
        <v>266</v>
      </c>
      <c r="M159" s="32"/>
      <c r="N159" s="189" t="s">
        <v>1</v>
      </c>
      <c r="O159" s="159" t="s">
        <v>44</v>
      </c>
      <c r="P159" s="160">
        <f>I159+J159</f>
        <v>0</v>
      </c>
      <c r="Q159" s="160">
        <f>ROUND(I159*H159,2)</f>
        <v>0</v>
      </c>
      <c r="R159" s="160">
        <f>ROUND(J159*H159,2)</f>
        <v>0</v>
      </c>
      <c r="S159" s="53"/>
      <c r="T159" s="161">
        <f>S159*H159</f>
        <v>0</v>
      </c>
      <c r="U159" s="161">
        <v>0</v>
      </c>
      <c r="V159" s="161">
        <f>U159*H159</f>
        <v>0</v>
      </c>
      <c r="W159" s="161">
        <v>0</v>
      </c>
      <c r="X159" s="162">
        <f>W159*H159</f>
        <v>0</v>
      </c>
      <c r="AR159" s="12" t="s">
        <v>213</v>
      </c>
      <c r="AT159" s="12" t="s">
        <v>210</v>
      </c>
      <c r="AU159" s="12" t="s">
        <v>75</v>
      </c>
      <c r="AY159" s="12" t="s">
        <v>139</v>
      </c>
      <c r="BE159" s="163">
        <f>IF(O159="základní",K159,0)</f>
        <v>0</v>
      </c>
      <c r="BF159" s="163">
        <f>IF(O159="snížená",K159,0)</f>
        <v>0</v>
      </c>
      <c r="BG159" s="163">
        <f>IF(O159="zákl. přenesená",K159,0)</f>
        <v>0</v>
      </c>
      <c r="BH159" s="163">
        <f>IF(O159="sníž. přenesená",K159,0)</f>
        <v>0</v>
      </c>
      <c r="BI159" s="163">
        <f>IF(O159="nulová",K159,0)</f>
        <v>0</v>
      </c>
      <c r="BJ159" s="12" t="s">
        <v>83</v>
      </c>
      <c r="BK159" s="163">
        <f>ROUND(P159*H159,2)</f>
        <v>0</v>
      </c>
      <c r="BL159" s="12" t="s">
        <v>213</v>
      </c>
      <c r="BM159" s="12" t="s">
        <v>532</v>
      </c>
    </row>
    <row r="160" spans="2:65" s="1" customFormat="1" ht="11.25">
      <c r="B160" s="28"/>
      <c r="C160" s="29"/>
      <c r="D160" s="164" t="s">
        <v>142</v>
      </c>
      <c r="E160" s="29"/>
      <c r="F160" s="165" t="s">
        <v>531</v>
      </c>
      <c r="G160" s="29"/>
      <c r="H160" s="29"/>
      <c r="I160" s="97"/>
      <c r="J160" s="97"/>
      <c r="K160" s="29"/>
      <c r="L160" s="29"/>
      <c r="M160" s="32"/>
      <c r="N160" s="166"/>
      <c r="O160" s="53"/>
      <c r="P160" s="53"/>
      <c r="Q160" s="53"/>
      <c r="R160" s="53"/>
      <c r="S160" s="53"/>
      <c r="T160" s="53"/>
      <c r="U160" s="53"/>
      <c r="V160" s="53"/>
      <c r="W160" s="53"/>
      <c r="X160" s="54"/>
      <c r="AT160" s="12" t="s">
        <v>142</v>
      </c>
      <c r="AU160" s="12" t="s">
        <v>75</v>
      </c>
    </row>
    <row r="161" spans="2:65" s="1" customFormat="1" ht="19.5">
      <c r="B161" s="28"/>
      <c r="C161" s="29"/>
      <c r="D161" s="164" t="s">
        <v>270</v>
      </c>
      <c r="E161" s="29"/>
      <c r="F161" s="193" t="s">
        <v>533</v>
      </c>
      <c r="G161" s="29"/>
      <c r="H161" s="29"/>
      <c r="I161" s="97"/>
      <c r="J161" s="97"/>
      <c r="K161" s="29"/>
      <c r="L161" s="29"/>
      <c r="M161" s="32"/>
      <c r="N161" s="166"/>
      <c r="O161" s="53"/>
      <c r="P161" s="53"/>
      <c r="Q161" s="53"/>
      <c r="R161" s="53"/>
      <c r="S161" s="53"/>
      <c r="T161" s="53"/>
      <c r="U161" s="53"/>
      <c r="V161" s="53"/>
      <c r="W161" s="53"/>
      <c r="X161" s="54"/>
      <c r="AT161" s="12" t="s">
        <v>270</v>
      </c>
      <c r="AU161" s="12" t="s">
        <v>75</v>
      </c>
    </row>
    <row r="162" spans="2:65" s="1" customFormat="1" ht="22.5" customHeight="1">
      <c r="B162" s="28"/>
      <c r="C162" s="182" t="s">
        <v>534</v>
      </c>
      <c r="D162" s="182" t="s">
        <v>210</v>
      </c>
      <c r="E162" s="183" t="s">
        <v>535</v>
      </c>
      <c r="F162" s="184" t="s">
        <v>536</v>
      </c>
      <c r="G162" s="185" t="s">
        <v>137</v>
      </c>
      <c r="H162" s="186">
        <v>2</v>
      </c>
      <c r="I162" s="187"/>
      <c r="J162" s="187"/>
      <c r="K162" s="188">
        <f>ROUND(P162*H162,2)</f>
        <v>0</v>
      </c>
      <c r="L162" s="184" t="s">
        <v>266</v>
      </c>
      <c r="M162" s="32"/>
      <c r="N162" s="189" t="s">
        <v>1</v>
      </c>
      <c r="O162" s="159" t="s">
        <v>44</v>
      </c>
      <c r="P162" s="160">
        <f>I162+J162</f>
        <v>0</v>
      </c>
      <c r="Q162" s="160">
        <f>ROUND(I162*H162,2)</f>
        <v>0</v>
      </c>
      <c r="R162" s="160">
        <f>ROUND(J162*H162,2)</f>
        <v>0</v>
      </c>
      <c r="S162" s="53"/>
      <c r="T162" s="161">
        <f>S162*H162</f>
        <v>0</v>
      </c>
      <c r="U162" s="161">
        <v>0</v>
      </c>
      <c r="V162" s="161">
        <f>U162*H162</f>
        <v>0</v>
      </c>
      <c r="W162" s="161">
        <v>0</v>
      </c>
      <c r="X162" s="162">
        <f>W162*H162</f>
        <v>0</v>
      </c>
      <c r="AR162" s="12" t="s">
        <v>213</v>
      </c>
      <c r="AT162" s="12" t="s">
        <v>210</v>
      </c>
      <c r="AU162" s="12" t="s">
        <v>75</v>
      </c>
      <c r="AY162" s="12" t="s">
        <v>139</v>
      </c>
      <c r="BE162" s="163">
        <f>IF(O162="základní",K162,0)</f>
        <v>0</v>
      </c>
      <c r="BF162" s="163">
        <f>IF(O162="snížená",K162,0)</f>
        <v>0</v>
      </c>
      <c r="BG162" s="163">
        <f>IF(O162="zákl. přenesená",K162,0)</f>
        <v>0</v>
      </c>
      <c r="BH162" s="163">
        <f>IF(O162="sníž. přenesená",K162,0)</f>
        <v>0</v>
      </c>
      <c r="BI162" s="163">
        <f>IF(O162="nulová",K162,0)</f>
        <v>0</v>
      </c>
      <c r="BJ162" s="12" t="s">
        <v>83</v>
      </c>
      <c r="BK162" s="163">
        <f>ROUND(P162*H162,2)</f>
        <v>0</v>
      </c>
      <c r="BL162" s="12" t="s">
        <v>213</v>
      </c>
      <c r="BM162" s="12" t="s">
        <v>537</v>
      </c>
    </row>
    <row r="163" spans="2:65" s="1" customFormat="1" ht="11.25">
      <c r="B163" s="28"/>
      <c r="C163" s="29"/>
      <c r="D163" s="164" t="s">
        <v>142</v>
      </c>
      <c r="E163" s="29"/>
      <c r="F163" s="165" t="s">
        <v>536</v>
      </c>
      <c r="G163" s="29"/>
      <c r="H163" s="29"/>
      <c r="I163" s="97"/>
      <c r="J163" s="97"/>
      <c r="K163" s="29"/>
      <c r="L163" s="29"/>
      <c r="M163" s="32"/>
      <c r="N163" s="166"/>
      <c r="O163" s="53"/>
      <c r="P163" s="53"/>
      <c r="Q163" s="53"/>
      <c r="R163" s="53"/>
      <c r="S163" s="53"/>
      <c r="T163" s="53"/>
      <c r="U163" s="53"/>
      <c r="V163" s="53"/>
      <c r="W163" s="53"/>
      <c r="X163" s="54"/>
      <c r="AT163" s="12" t="s">
        <v>142</v>
      </c>
      <c r="AU163" s="12" t="s">
        <v>75</v>
      </c>
    </row>
    <row r="164" spans="2:65" s="1" customFormat="1" ht="22.5" customHeight="1">
      <c r="B164" s="28"/>
      <c r="C164" s="149" t="s">
        <v>538</v>
      </c>
      <c r="D164" s="149" t="s">
        <v>134</v>
      </c>
      <c r="E164" s="150" t="s">
        <v>539</v>
      </c>
      <c r="F164" s="151" t="s">
        <v>540</v>
      </c>
      <c r="G164" s="152" t="s">
        <v>292</v>
      </c>
      <c r="H164" s="153">
        <v>58</v>
      </c>
      <c r="I164" s="154"/>
      <c r="J164" s="155"/>
      <c r="K164" s="156">
        <f>ROUND(P164*H164,2)</f>
        <v>0</v>
      </c>
      <c r="L164" s="151" t="s">
        <v>266</v>
      </c>
      <c r="M164" s="157"/>
      <c r="N164" s="158" t="s">
        <v>1</v>
      </c>
      <c r="O164" s="159" t="s">
        <v>44</v>
      </c>
      <c r="P164" s="160">
        <f>I164+J164</f>
        <v>0</v>
      </c>
      <c r="Q164" s="160">
        <f>ROUND(I164*H164,2)</f>
        <v>0</v>
      </c>
      <c r="R164" s="160">
        <f>ROUND(J164*H164,2)</f>
        <v>0</v>
      </c>
      <c r="S164" s="53"/>
      <c r="T164" s="161">
        <f>S164*H164</f>
        <v>0</v>
      </c>
      <c r="U164" s="161">
        <v>0</v>
      </c>
      <c r="V164" s="161">
        <f>U164*H164</f>
        <v>0</v>
      </c>
      <c r="W164" s="161">
        <v>0</v>
      </c>
      <c r="X164" s="162">
        <f>W164*H164</f>
        <v>0</v>
      </c>
      <c r="AR164" s="12" t="s">
        <v>267</v>
      </c>
      <c r="AT164" s="12" t="s">
        <v>134</v>
      </c>
      <c r="AU164" s="12" t="s">
        <v>75</v>
      </c>
      <c r="AY164" s="12" t="s">
        <v>139</v>
      </c>
      <c r="BE164" s="163">
        <f>IF(O164="základní",K164,0)</f>
        <v>0</v>
      </c>
      <c r="BF164" s="163">
        <f>IF(O164="snížená",K164,0)</f>
        <v>0</v>
      </c>
      <c r="BG164" s="163">
        <f>IF(O164="zákl. přenesená",K164,0)</f>
        <v>0</v>
      </c>
      <c r="BH164" s="163">
        <f>IF(O164="sníž. přenesená",K164,0)</f>
        <v>0</v>
      </c>
      <c r="BI164" s="163">
        <f>IF(O164="nulová",K164,0)</f>
        <v>0</v>
      </c>
      <c r="BJ164" s="12" t="s">
        <v>83</v>
      </c>
      <c r="BK164" s="163">
        <f>ROUND(P164*H164,2)</f>
        <v>0</v>
      </c>
      <c r="BL164" s="12" t="s">
        <v>268</v>
      </c>
      <c r="BM164" s="12" t="s">
        <v>541</v>
      </c>
    </row>
    <row r="165" spans="2:65" s="1" customFormat="1" ht="11.25">
      <c r="B165" s="28"/>
      <c r="C165" s="29"/>
      <c r="D165" s="164" t="s">
        <v>142</v>
      </c>
      <c r="E165" s="29"/>
      <c r="F165" s="165" t="s">
        <v>540</v>
      </c>
      <c r="G165" s="29"/>
      <c r="H165" s="29"/>
      <c r="I165" s="97"/>
      <c r="J165" s="97"/>
      <c r="K165" s="29"/>
      <c r="L165" s="29"/>
      <c r="M165" s="32"/>
      <c r="N165" s="166"/>
      <c r="O165" s="53"/>
      <c r="P165" s="53"/>
      <c r="Q165" s="53"/>
      <c r="R165" s="53"/>
      <c r="S165" s="53"/>
      <c r="T165" s="53"/>
      <c r="U165" s="53"/>
      <c r="V165" s="53"/>
      <c r="W165" s="53"/>
      <c r="X165" s="54"/>
      <c r="AT165" s="12" t="s">
        <v>142</v>
      </c>
      <c r="AU165" s="12" t="s">
        <v>75</v>
      </c>
    </row>
    <row r="166" spans="2:65" s="1" customFormat="1" ht="16.5" customHeight="1">
      <c r="B166" s="28"/>
      <c r="C166" s="182" t="s">
        <v>542</v>
      </c>
      <c r="D166" s="182" t="s">
        <v>210</v>
      </c>
      <c r="E166" s="183" t="s">
        <v>543</v>
      </c>
      <c r="F166" s="184" t="s">
        <v>544</v>
      </c>
      <c r="G166" s="185" t="s">
        <v>292</v>
      </c>
      <c r="H166" s="186">
        <v>58</v>
      </c>
      <c r="I166" s="187"/>
      <c r="J166" s="187"/>
      <c r="K166" s="188">
        <f>ROUND(P166*H166,2)</f>
        <v>0</v>
      </c>
      <c r="L166" s="184" t="s">
        <v>1</v>
      </c>
      <c r="M166" s="32"/>
      <c r="N166" s="189" t="s">
        <v>1</v>
      </c>
      <c r="O166" s="159" t="s">
        <v>44</v>
      </c>
      <c r="P166" s="160">
        <f>I166+J166</f>
        <v>0</v>
      </c>
      <c r="Q166" s="160">
        <f>ROUND(I166*H166,2)</f>
        <v>0</v>
      </c>
      <c r="R166" s="160">
        <f>ROUND(J166*H166,2)</f>
        <v>0</v>
      </c>
      <c r="S166" s="53"/>
      <c r="T166" s="161">
        <f>S166*H166</f>
        <v>0</v>
      </c>
      <c r="U166" s="161">
        <v>0</v>
      </c>
      <c r="V166" s="161">
        <f>U166*H166</f>
        <v>0</v>
      </c>
      <c r="W166" s="161">
        <v>0</v>
      </c>
      <c r="X166" s="162">
        <f>W166*H166</f>
        <v>0</v>
      </c>
      <c r="AR166" s="12" t="s">
        <v>140</v>
      </c>
      <c r="AT166" s="12" t="s">
        <v>210</v>
      </c>
      <c r="AU166" s="12" t="s">
        <v>75</v>
      </c>
      <c r="AY166" s="12" t="s">
        <v>139</v>
      </c>
      <c r="BE166" s="163">
        <f>IF(O166="základní",K166,0)</f>
        <v>0</v>
      </c>
      <c r="BF166" s="163">
        <f>IF(O166="snížená",K166,0)</f>
        <v>0</v>
      </c>
      <c r="BG166" s="163">
        <f>IF(O166="zákl. přenesená",K166,0)</f>
        <v>0</v>
      </c>
      <c r="BH166" s="163">
        <f>IF(O166="sníž. přenesená",K166,0)</f>
        <v>0</v>
      </c>
      <c r="BI166" s="163">
        <f>IF(O166="nulová",K166,0)</f>
        <v>0</v>
      </c>
      <c r="BJ166" s="12" t="s">
        <v>83</v>
      </c>
      <c r="BK166" s="163">
        <f>ROUND(P166*H166,2)</f>
        <v>0</v>
      </c>
      <c r="BL166" s="12" t="s">
        <v>140</v>
      </c>
      <c r="BM166" s="12" t="s">
        <v>545</v>
      </c>
    </row>
    <row r="167" spans="2:65" s="1" customFormat="1" ht="11.25">
      <c r="B167" s="28"/>
      <c r="C167" s="29"/>
      <c r="D167" s="164" t="s">
        <v>142</v>
      </c>
      <c r="E167" s="29"/>
      <c r="F167" s="165" t="s">
        <v>544</v>
      </c>
      <c r="G167" s="29"/>
      <c r="H167" s="29"/>
      <c r="I167" s="97"/>
      <c r="J167" s="97"/>
      <c r="K167" s="29"/>
      <c r="L167" s="29"/>
      <c r="M167" s="32"/>
      <c r="N167" s="166"/>
      <c r="O167" s="53"/>
      <c r="P167" s="53"/>
      <c r="Q167" s="53"/>
      <c r="R167" s="53"/>
      <c r="S167" s="53"/>
      <c r="T167" s="53"/>
      <c r="U167" s="53"/>
      <c r="V167" s="53"/>
      <c r="W167" s="53"/>
      <c r="X167" s="54"/>
      <c r="AT167" s="12" t="s">
        <v>142</v>
      </c>
      <c r="AU167" s="12" t="s">
        <v>75</v>
      </c>
    </row>
    <row r="168" spans="2:65" s="1" customFormat="1" ht="22.5" customHeight="1">
      <c r="B168" s="28"/>
      <c r="C168" s="149" t="s">
        <v>546</v>
      </c>
      <c r="D168" s="149" t="s">
        <v>134</v>
      </c>
      <c r="E168" s="150" t="s">
        <v>547</v>
      </c>
      <c r="F168" s="151" t="s">
        <v>548</v>
      </c>
      <c r="G168" s="152" t="s">
        <v>137</v>
      </c>
      <c r="H168" s="153">
        <v>12</v>
      </c>
      <c r="I168" s="154"/>
      <c r="J168" s="155"/>
      <c r="K168" s="156">
        <f>ROUND(P168*H168,2)</f>
        <v>0</v>
      </c>
      <c r="L168" s="151" t="s">
        <v>266</v>
      </c>
      <c r="M168" s="157"/>
      <c r="N168" s="158" t="s">
        <v>1</v>
      </c>
      <c r="O168" s="159" t="s">
        <v>44</v>
      </c>
      <c r="P168" s="160">
        <f>I168+J168</f>
        <v>0</v>
      </c>
      <c r="Q168" s="160">
        <f>ROUND(I168*H168,2)</f>
        <v>0</v>
      </c>
      <c r="R168" s="160">
        <f>ROUND(J168*H168,2)</f>
        <v>0</v>
      </c>
      <c r="S168" s="53"/>
      <c r="T168" s="161">
        <f>S168*H168</f>
        <v>0</v>
      </c>
      <c r="U168" s="161">
        <v>0</v>
      </c>
      <c r="V168" s="161">
        <f>U168*H168</f>
        <v>0</v>
      </c>
      <c r="W168" s="161">
        <v>0</v>
      </c>
      <c r="X168" s="162">
        <f>W168*H168</f>
        <v>0</v>
      </c>
      <c r="AR168" s="12" t="s">
        <v>267</v>
      </c>
      <c r="AT168" s="12" t="s">
        <v>134</v>
      </c>
      <c r="AU168" s="12" t="s">
        <v>75</v>
      </c>
      <c r="AY168" s="12" t="s">
        <v>139</v>
      </c>
      <c r="BE168" s="163">
        <f>IF(O168="základní",K168,0)</f>
        <v>0</v>
      </c>
      <c r="BF168" s="163">
        <f>IF(O168="snížená",K168,0)</f>
        <v>0</v>
      </c>
      <c r="BG168" s="163">
        <f>IF(O168="zákl. přenesená",K168,0)</f>
        <v>0</v>
      </c>
      <c r="BH168" s="163">
        <f>IF(O168="sníž. přenesená",K168,0)</f>
        <v>0</v>
      </c>
      <c r="BI168" s="163">
        <f>IF(O168="nulová",K168,0)</f>
        <v>0</v>
      </c>
      <c r="BJ168" s="12" t="s">
        <v>83</v>
      </c>
      <c r="BK168" s="163">
        <f>ROUND(P168*H168,2)</f>
        <v>0</v>
      </c>
      <c r="BL168" s="12" t="s">
        <v>268</v>
      </c>
      <c r="BM168" s="12" t="s">
        <v>549</v>
      </c>
    </row>
    <row r="169" spans="2:65" s="1" customFormat="1" ht="19.5">
      <c r="B169" s="28"/>
      <c r="C169" s="29"/>
      <c r="D169" s="164" t="s">
        <v>142</v>
      </c>
      <c r="E169" s="29"/>
      <c r="F169" s="165" t="s">
        <v>548</v>
      </c>
      <c r="G169" s="29"/>
      <c r="H169" s="29"/>
      <c r="I169" s="97"/>
      <c r="J169" s="97"/>
      <c r="K169" s="29"/>
      <c r="L169" s="29"/>
      <c r="M169" s="32"/>
      <c r="N169" s="166"/>
      <c r="O169" s="53"/>
      <c r="P169" s="53"/>
      <c r="Q169" s="53"/>
      <c r="R169" s="53"/>
      <c r="S169" s="53"/>
      <c r="T169" s="53"/>
      <c r="U169" s="53"/>
      <c r="V169" s="53"/>
      <c r="W169" s="53"/>
      <c r="X169" s="54"/>
      <c r="AT169" s="12" t="s">
        <v>142</v>
      </c>
      <c r="AU169" s="12" t="s">
        <v>75</v>
      </c>
    </row>
    <row r="170" spans="2:65" s="1" customFormat="1" ht="22.5" customHeight="1">
      <c r="B170" s="28"/>
      <c r="C170" s="182" t="s">
        <v>550</v>
      </c>
      <c r="D170" s="182" t="s">
        <v>210</v>
      </c>
      <c r="E170" s="183" t="s">
        <v>551</v>
      </c>
      <c r="F170" s="184" t="s">
        <v>552</v>
      </c>
      <c r="G170" s="185" t="s">
        <v>137</v>
      </c>
      <c r="H170" s="186">
        <v>12</v>
      </c>
      <c r="I170" s="187"/>
      <c r="J170" s="187"/>
      <c r="K170" s="188">
        <f>ROUND(P170*H170,2)</f>
        <v>0</v>
      </c>
      <c r="L170" s="184" t="s">
        <v>1</v>
      </c>
      <c r="M170" s="32"/>
      <c r="N170" s="189" t="s">
        <v>1</v>
      </c>
      <c r="O170" s="159" t="s">
        <v>44</v>
      </c>
      <c r="P170" s="160">
        <f>I170+J170</f>
        <v>0</v>
      </c>
      <c r="Q170" s="160">
        <f>ROUND(I170*H170,2)</f>
        <v>0</v>
      </c>
      <c r="R170" s="160">
        <f>ROUND(J170*H170,2)</f>
        <v>0</v>
      </c>
      <c r="S170" s="53"/>
      <c r="T170" s="161">
        <f>S170*H170</f>
        <v>0</v>
      </c>
      <c r="U170" s="161">
        <v>0</v>
      </c>
      <c r="V170" s="161">
        <f>U170*H170</f>
        <v>0</v>
      </c>
      <c r="W170" s="161">
        <v>0</v>
      </c>
      <c r="X170" s="162">
        <f>W170*H170</f>
        <v>0</v>
      </c>
      <c r="AR170" s="12" t="s">
        <v>140</v>
      </c>
      <c r="AT170" s="12" t="s">
        <v>210</v>
      </c>
      <c r="AU170" s="12" t="s">
        <v>75</v>
      </c>
      <c r="AY170" s="12" t="s">
        <v>139</v>
      </c>
      <c r="BE170" s="163">
        <f>IF(O170="základní",K170,0)</f>
        <v>0</v>
      </c>
      <c r="BF170" s="163">
        <f>IF(O170="snížená",K170,0)</f>
        <v>0</v>
      </c>
      <c r="BG170" s="163">
        <f>IF(O170="zákl. přenesená",K170,0)</f>
        <v>0</v>
      </c>
      <c r="BH170" s="163">
        <f>IF(O170="sníž. přenesená",K170,0)</f>
        <v>0</v>
      </c>
      <c r="BI170" s="163">
        <f>IF(O170="nulová",K170,0)</f>
        <v>0</v>
      </c>
      <c r="BJ170" s="12" t="s">
        <v>83</v>
      </c>
      <c r="BK170" s="163">
        <f>ROUND(P170*H170,2)</f>
        <v>0</v>
      </c>
      <c r="BL170" s="12" t="s">
        <v>140</v>
      </c>
      <c r="BM170" s="12" t="s">
        <v>553</v>
      </c>
    </row>
    <row r="171" spans="2:65" s="1" customFormat="1" ht="11.25">
      <c r="B171" s="28"/>
      <c r="C171" s="29"/>
      <c r="D171" s="164" t="s">
        <v>142</v>
      </c>
      <c r="E171" s="29"/>
      <c r="F171" s="165" t="s">
        <v>552</v>
      </c>
      <c r="G171" s="29"/>
      <c r="H171" s="29"/>
      <c r="I171" s="97"/>
      <c r="J171" s="97"/>
      <c r="K171" s="29"/>
      <c r="L171" s="29"/>
      <c r="M171" s="32"/>
      <c r="N171" s="166"/>
      <c r="O171" s="53"/>
      <c r="P171" s="53"/>
      <c r="Q171" s="53"/>
      <c r="R171" s="53"/>
      <c r="S171" s="53"/>
      <c r="T171" s="53"/>
      <c r="U171" s="53"/>
      <c r="V171" s="53"/>
      <c r="W171" s="53"/>
      <c r="X171" s="54"/>
      <c r="AT171" s="12" t="s">
        <v>142</v>
      </c>
      <c r="AU171" s="12" t="s">
        <v>75</v>
      </c>
    </row>
    <row r="172" spans="2:65" s="1" customFormat="1" ht="22.5" customHeight="1">
      <c r="B172" s="28"/>
      <c r="C172" s="149" t="s">
        <v>554</v>
      </c>
      <c r="D172" s="149" t="s">
        <v>134</v>
      </c>
      <c r="E172" s="150" t="s">
        <v>555</v>
      </c>
      <c r="F172" s="151" t="s">
        <v>556</v>
      </c>
      <c r="G172" s="152" t="s">
        <v>292</v>
      </c>
      <c r="H172" s="153">
        <v>7</v>
      </c>
      <c r="I172" s="154"/>
      <c r="J172" s="155"/>
      <c r="K172" s="156">
        <f>ROUND(P172*H172,2)</f>
        <v>0</v>
      </c>
      <c r="L172" s="151" t="s">
        <v>266</v>
      </c>
      <c r="M172" s="157"/>
      <c r="N172" s="158" t="s">
        <v>1</v>
      </c>
      <c r="O172" s="159" t="s">
        <v>44</v>
      </c>
      <c r="P172" s="160">
        <f>I172+J172</f>
        <v>0</v>
      </c>
      <c r="Q172" s="160">
        <f>ROUND(I172*H172,2)</f>
        <v>0</v>
      </c>
      <c r="R172" s="160">
        <f>ROUND(J172*H172,2)</f>
        <v>0</v>
      </c>
      <c r="S172" s="53"/>
      <c r="T172" s="161">
        <f>S172*H172</f>
        <v>0</v>
      </c>
      <c r="U172" s="161">
        <v>0</v>
      </c>
      <c r="V172" s="161">
        <f>U172*H172</f>
        <v>0</v>
      </c>
      <c r="W172" s="161">
        <v>0</v>
      </c>
      <c r="X172" s="162">
        <f>W172*H172</f>
        <v>0</v>
      </c>
      <c r="AR172" s="12" t="s">
        <v>267</v>
      </c>
      <c r="AT172" s="12" t="s">
        <v>134</v>
      </c>
      <c r="AU172" s="12" t="s">
        <v>75</v>
      </c>
      <c r="AY172" s="12" t="s">
        <v>139</v>
      </c>
      <c r="BE172" s="163">
        <f>IF(O172="základní",K172,0)</f>
        <v>0</v>
      </c>
      <c r="BF172" s="163">
        <f>IF(O172="snížená",K172,0)</f>
        <v>0</v>
      </c>
      <c r="BG172" s="163">
        <f>IF(O172="zákl. přenesená",K172,0)</f>
        <v>0</v>
      </c>
      <c r="BH172" s="163">
        <f>IF(O172="sníž. přenesená",K172,0)</f>
        <v>0</v>
      </c>
      <c r="BI172" s="163">
        <f>IF(O172="nulová",K172,0)</f>
        <v>0</v>
      </c>
      <c r="BJ172" s="12" t="s">
        <v>83</v>
      </c>
      <c r="BK172" s="163">
        <f>ROUND(P172*H172,2)</f>
        <v>0</v>
      </c>
      <c r="BL172" s="12" t="s">
        <v>268</v>
      </c>
      <c r="BM172" s="12" t="s">
        <v>557</v>
      </c>
    </row>
    <row r="173" spans="2:65" s="1" customFormat="1" ht="11.25">
      <c r="B173" s="28"/>
      <c r="C173" s="29"/>
      <c r="D173" s="164" t="s">
        <v>142</v>
      </c>
      <c r="E173" s="29"/>
      <c r="F173" s="165" t="s">
        <v>556</v>
      </c>
      <c r="G173" s="29"/>
      <c r="H173" s="29"/>
      <c r="I173" s="97"/>
      <c r="J173" s="97"/>
      <c r="K173" s="29"/>
      <c r="L173" s="29"/>
      <c r="M173" s="32"/>
      <c r="N173" s="166"/>
      <c r="O173" s="53"/>
      <c r="P173" s="53"/>
      <c r="Q173" s="53"/>
      <c r="R173" s="53"/>
      <c r="S173" s="53"/>
      <c r="T173" s="53"/>
      <c r="U173" s="53"/>
      <c r="V173" s="53"/>
      <c r="W173" s="53"/>
      <c r="X173" s="54"/>
      <c r="AT173" s="12" t="s">
        <v>142</v>
      </c>
      <c r="AU173" s="12" t="s">
        <v>75</v>
      </c>
    </row>
    <row r="174" spans="2:65" s="1" customFormat="1" ht="16.5" customHeight="1">
      <c r="B174" s="28"/>
      <c r="C174" s="182" t="s">
        <v>558</v>
      </c>
      <c r="D174" s="182" t="s">
        <v>210</v>
      </c>
      <c r="E174" s="183" t="s">
        <v>559</v>
      </c>
      <c r="F174" s="184" t="s">
        <v>560</v>
      </c>
      <c r="G174" s="185" t="s">
        <v>292</v>
      </c>
      <c r="H174" s="186">
        <v>7</v>
      </c>
      <c r="I174" s="187"/>
      <c r="J174" s="187"/>
      <c r="K174" s="188">
        <f>ROUND(P174*H174,2)</f>
        <v>0</v>
      </c>
      <c r="L174" s="184" t="s">
        <v>1</v>
      </c>
      <c r="M174" s="32"/>
      <c r="N174" s="189" t="s">
        <v>1</v>
      </c>
      <c r="O174" s="159" t="s">
        <v>44</v>
      </c>
      <c r="P174" s="160">
        <f>I174+J174</f>
        <v>0</v>
      </c>
      <c r="Q174" s="160">
        <f>ROUND(I174*H174,2)</f>
        <v>0</v>
      </c>
      <c r="R174" s="160">
        <f>ROUND(J174*H174,2)</f>
        <v>0</v>
      </c>
      <c r="S174" s="53"/>
      <c r="T174" s="161">
        <f>S174*H174</f>
        <v>0</v>
      </c>
      <c r="U174" s="161">
        <v>0</v>
      </c>
      <c r="V174" s="161">
        <f>U174*H174</f>
        <v>0</v>
      </c>
      <c r="W174" s="161">
        <v>0</v>
      </c>
      <c r="X174" s="162">
        <f>W174*H174</f>
        <v>0</v>
      </c>
      <c r="AR174" s="12" t="s">
        <v>140</v>
      </c>
      <c r="AT174" s="12" t="s">
        <v>210</v>
      </c>
      <c r="AU174" s="12" t="s">
        <v>75</v>
      </c>
      <c r="AY174" s="12" t="s">
        <v>139</v>
      </c>
      <c r="BE174" s="163">
        <f>IF(O174="základní",K174,0)</f>
        <v>0</v>
      </c>
      <c r="BF174" s="163">
        <f>IF(O174="snížená",K174,0)</f>
        <v>0</v>
      </c>
      <c r="BG174" s="163">
        <f>IF(O174="zákl. přenesená",K174,0)</f>
        <v>0</v>
      </c>
      <c r="BH174" s="163">
        <f>IF(O174="sníž. přenesená",K174,0)</f>
        <v>0</v>
      </c>
      <c r="BI174" s="163">
        <f>IF(O174="nulová",K174,0)</f>
        <v>0</v>
      </c>
      <c r="BJ174" s="12" t="s">
        <v>83</v>
      </c>
      <c r="BK174" s="163">
        <f>ROUND(P174*H174,2)</f>
        <v>0</v>
      </c>
      <c r="BL174" s="12" t="s">
        <v>140</v>
      </c>
      <c r="BM174" s="12" t="s">
        <v>561</v>
      </c>
    </row>
    <row r="175" spans="2:65" s="1" customFormat="1" ht="11.25">
      <c r="B175" s="28"/>
      <c r="C175" s="29"/>
      <c r="D175" s="164" t="s">
        <v>142</v>
      </c>
      <c r="E175" s="29"/>
      <c r="F175" s="165" t="s">
        <v>560</v>
      </c>
      <c r="G175" s="29"/>
      <c r="H175" s="29"/>
      <c r="I175" s="97"/>
      <c r="J175" s="97"/>
      <c r="K175" s="29"/>
      <c r="L175" s="29"/>
      <c r="M175" s="32"/>
      <c r="N175" s="166"/>
      <c r="O175" s="53"/>
      <c r="P175" s="53"/>
      <c r="Q175" s="53"/>
      <c r="R175" s="53"/>
      <c r="S175" s="53"/>
      <c r="T175" s="53"/>
      <c r="U175" s="53"/>
      <c r="V175" s="53"/>
      <c r="W175" s="53"/>
      <c r="X175" s="54"/>
      <c r="AT175" s="12" t="s">
        <v>142</v>
      </c>
      <c r="AU175" s="12" t="s">
        <v>75</v>
      </c>
    </row>
    <row r="176" spans="2:65" s="1" customFormat="1" ht="22.5" customHeight="1">
      <c r="B176" s="28"/>
      <c r="C176" s="149" t="s">
        <v>562</v>
      </c>
      <c r="D176" s="149" t="s">
        <v>134</v>
      </c>
      <c r="E176" s="150" t="s">
        <v>563</v>
      </c>
      <c r="F176" s="151" t="s">
        <v>564</v>
      </c>
      <c r="G176" s="152" t="s">
        <v>137</v>
      </c>
      <c r="H176" s="153">
        <v>4</v>
      </c>
      <c r="I176" s="154"/>
      <c r="J176" s="155"/>
      <c r="K176" s="156">
        <f>ROUND(P176*H176,2)</f>
        <v>0</v>
      </c>
      <c r="L176" s="151" t="s">
        <v>266</v>
      </c>
      <c r="M176" s="157"/>
      <c r="N176" s="158" t="s">
        <v>1</v>
      </c>
      <c r="O176" s="159" t="s">
        <v>44</v>
      </c>
      <c r="P176" s="160">
        <f>I176+J176</f>
        <v>0</v>
      </c>
      <c r="Q176" s="160">
        <f>ROUND(I176*H176,2)</f>
        <v>0</v>
      </c>
      <c r="R176" s="160">
        <f>ROUND(J176*H176,2)</f>
        <v>0</v>
      </c>
      <c r="S176" s="53"/>
      <c r="T176" s="161">
        <f>S176*H176</f>
        <v>0</v>
      </c>
      <c r="U176" s="161">
        <v>0</v>
      </c>
      <c r="V176" s="161">
        <f>U176*H176</f>
        <v>0</v>
      </c>
      <c r="W176" s="161">
        <v>0</v>
      </c>
      <c r="X176" s="162">
        <f>W176*H176</f>
        <v>0</v>
      </c>
      <c r="AR176" s="12" t="s">
        <v>267</v>
      </c>
      <c r="AT176" s="12" t="s">
        <v>134</v>
      </c>
      <c r="AU176" s="12" t="s">
        <v>75</v>
      </c>
      <c r="AY176" s="12" t="s">
        <v>139</v>
      </c>
      <c r="BE176" s="163">
        <f>IF(O176="základní",K176,0)</f>
        <v>0</v>
      </c>
      <c r="BF176" s="163">
        <f>IF(O176="snížená",K176,0)</f>
        <v>0</v>
      </c>
      <c r="BG176" s="163">
        <f>IF(O176="zákl. přenesená",K176,0)</f>
        <v>0</v>
      </c>
      <c r="BH176" s="163">
        <f>IF(O176="sníž. přenesená",K176,0)</f>
        <v>0</v>
      </c>
      <c r="BI176" s="163">
        <f>IF(O176="nulová",K176,0)</f>
        <v>0</v>
      </c>
      <c r="BJ176" s="12" t="s">
        <v>83</v>
      </c>
      <c r="BK176" s="163">
        <f>ROUND(P176*H176,2)</f>
        <v>0</v>
      </c>
      <c r="BL176" s="12" t="s">
        <v>268</v>
      </c>
      <c r="BM176" s="12" t="s">
        <v>565</v>
      </c>
    </row>
    <row r="177" spans="2:65" s="1" customFormat="1" ht="19.5">
      <c r="B177" s="28"/>
      <c r="C177" s="29"/>
      <c r="D177" s="164" t="s">
        <v>142</v>
      </c>
      <c r="E177" s="29"/>
      <c r="F177" s="165" t="s">
        <v>564</v>
      </c>
      <c r="G177" s="29"/>
      <c r="H177" s="29"/>
      <c r="I177" s="97"/>
      <c r="J177" s="97"/>
      <c r="K177" s="29"/>
      <c r="L177" s="29"/>
      <c r="M177" s="32"/>
      <c r="N177" s="166"/>
      <c r="O177" s="53"/>
      <c r="P177" s="53"/>
      <c r="Q177" s="53"/>
      <c r="R177" s="53"/>
      <c r="S177" s="53"/>
      <c r="T177" s="53"/>
      <c r="U177" s="53"/>
      <c r="V177" s="53"/>
      <c r="W177" s="53"/>
      <c r="X177" s="54"/>
      <c r="AT177" s="12" t="s">
        <v>142</v>
      </c>
      <c r="AU177" s="12" t="s">
        <v>75</v>
      </c>
    </row>
    <row r="178" spans="2:65" s="1" customFormat="1" ht="22.5" customHeight="1">
      <c r="B178" s="28"/>
      <c r="C178" s="182" t="s">
        <v>566</v>
      </c>
      <c r="D178" s="182" t="s">
        <v>210</v>
      </c>
      <c r="E178" s="183" t="s">
        <v>567</v>
      </c>
      <c r="F178" s="184" t="s">
        <v>568</v>
      </c>
      <c r="G178" s="185" t="s">
        <v>137</v>
      </c>
      <c r="H178" s="186">
        <v>4</v>
      </c>
      <c r="I178" s="187"/>
      <c r="J178" s="187"/>
      <c r="K178" s="188">
        <f>ROUND(P178*H178,2)</f>
        <v>0</v>
      </c>
      <c r="L178" s="184" t="s">
        <v>1</v>
      </c>
      <c r="M178" s="32"/>
      <c r="N178" s="189" t="s">
        <v>1</v>
      </c>
      <c r="O178" s="159" t="s">
        <v>44</v>
      </c>
      <c r="P178" s="160">
        <f>I178+J178</f>
        <v>0</v>
      </c>
      <c r="Q178" s="160">
        <f>ROUND(I178*H178,2)</f>
        <v>0</v>
      </c>
      <c r="R178" s="160">
        <f>ROUND(J178*H178,2)</f>
        <v>0</v>
      </c>
      <c r="S178" s="53"/>
      <c r="T178" s="161">
        <f>S178*H178</f>
        <v>0</v>
      </c>
      <c r="U178" s="161">
        <v>0</v>
      </c>
      <c r="V178" s="161">
        <f>U178*H178</f>
        <v>0</v>
      </c>
      <c r="W178" s="161">
        <v>0</v>
      </c>
      <c r="X178" s="162">
        <f>W178*H178</f>
        <v>0</v>
      </c>
      <c r="AR178" s="12" t="s">
        <v>140</v>
      </c>
      <c r="AT178" s="12" t="s">
        <v>210</v>
      </c>
      <c r="AU178" s="12" t="s">
        <v>75</v>
      </c>
      <c r="AY178" s="12" t="s">
        <v>139</v>
      </c>
      <c r="BE178" s="163">
        <f>IF(O178="základní",K178,0)</f>
        <v>0</v>
      </c>
      <c r="BF178" s="163">
        <f>IF(O178="snížená",K178,0)</f>
        <v>0</v>
      </c>
      <c r="BG178" s="163">
        <f>IF(O178="zákl. přenesená",K178,0)</f>
        <v>0</v>
      </c>
      <c r="BH178" s="163">
        <f>IF(O178="sníž. přenesená",K178,0)</f>
        <v>0</v>
      </c>
      <c r="BI178" s="163">
        <f>IF(O178="nulová",K178,0)</f>
        <v>0</v>
      </c>
      <c r="BJ178" s="12" t="s">
        <v>83</v>
      </c>
      <c r="BK178" s="163">
        <f>ROUND(P178*H178,2)</f>
        <v>0</v>
      </c>
      <c r="BL178" s="12" t="s">
        <v>140</v>
      </c>
      <c r="BM178" s="12" t="s">
        <v>569</v>
      </c>
    </row>
    <row r="179" spans="2:65" s="1" customFormat="1" ht="11.25">
      <c r="B179" s="28"/>
      <c r="C179" s="29"/>
      <c r="D179" s="164" t="s">
        <v>142</v>
      </c>
      <c r="E179" s="29"/>
      <c r="F179" s="165" t="s">
        <v>568</v>
      </c>
      <c r="G179" s="29"/>
      <c r="H179" s="29"/>
      <c r="I179" s="97"/>
      <c r="J179" s="97"/>
      <c r="K179" s="29"/>
      <c r="L179" s="29"/>
      <c r="M179" s="32"/>
      <c r="N179" s="166"/>
      <c r="O179" s="53"/>
      <c r="P179" s="53"/>
      <c r="Q179" s="53"/>
      <c r="R179" s="53"/>
      <c r="S179" s="53"/>
      <c r="T179" s="53"/>
      <c r="U179" s="53"/>
      <c r="V179" s="53"/>
      <c r="W179" s="53"/>
      <c r="X179" s="54"/>
      <c r="AT179" s="12" t="s">
        <v>142</v>
      </c>
      <c r="AU179" s="12" t="s">
        <v>75</v>
      </c>
    </row>
    <row r="180" spans="2:65" s="1" customFormat="1" ht="22.5" customHeight="1">
      <c r="B180" s="28"/>
      <c r="C180" s="149" t="s">
        <v>570</v>
      </c>
      <c r="D180" s="149" t="s">
        <v>134</v>
      </c>
      <c r="E180" s="150" t="s">
        <v>571</v>
      </c>
      <c r="F180" s="151" t="s">
        <v>572</v>
      </c>
      <c r="G180" s="152" t="s">
        <v>292</v>
      </c>
      <c r="H180" s="153">
        <v>18</v>
      </c>
      <c r="I180" s="154"/>
      <c r="J180" s="155"/>
      <c r="K180" s="156">
        <f>ROUND(P180*H180,2)</f>
        <v>0</v>
      </c>
      <c r="L180" s="151" t="s">
        <v>266</v>
      </c>
      <c r="M180" s="157"/>
      <c r="N180" s="158" t="s">
        <v>1</v>
      </c>
      <c r="O180" s="159" t="s">
        <v>44</v>
      </c>
      <c r="P180" s="160">
        <f>I180+J180</f>
        <v>0</v>
      </c>
      <c r="Q180" s="160">
        <f>ROUND(I180*H180,2)</f>
        <v>0</v>
      </c>
      <c r="R180" s="160">
        <f>ROUND(J180*H180,2)</f>
        <v>0</v>
      </c>
      <c r="S180" s="53"/>
      <c r="T180" s="161">
        <f>S180*H180</f>
        <v>0</v>
      </c>
      <c r="U180" s="161">
        <v>0</v>
      </c>
      <c r="V180" s="161">
        <f>U180*H180</f>
        <v>0</v>
      </c>
      <c r="W180" s="161">
        <v>0</v>
      </c>
      <c r="X180" s="162">
        <f>W180*H180</f>
        <v>0</v>
      </c>
      <c r="AR180" s="12" t="s">
        <v>267</v>
      </c>
      <c r="AT180" s="12" t="s">
        <v>134</v>
      </c>
      <c r="AU180" s="12" t="s">
        <v>75</v>
      </c>
      <c r="AY180" s="12" t="s">
        <v>139</v>
      </c>
      <c r="BE180" s="163">
        <f>IF(O180="základní",K180,0)</f>
        <v>0</v>
      </c>
      <c r="BF180" s="163">
        <f>IF(O180="snížená",K180,0)</f>
        <v>0</v>
      </c>
      <c r="BG180" s="163">
        <f>IF(O180="zákl. přenesená",K180,0)</f>
        <v>0</v>
      </c>
      <c r="BH180" s="163">
        <f>IF(O180="sníž. přenesená",K180,0)</f>
        <v>0</v>
      </c>
      <c r="BI180" s="163">
        <f>IF(O180="nulová",K180,0)</f>
        <v>0</v>
      </c>
      <c r="BJ180" s="12" t="s">
        <v>83</v>
      </c>
      <c r="BK180" s="163">
        <f>ROUND(P180*H180,2)</f>
        <v>0</v>
      </c>
      <c r="BL180" s="12" t="s">
        <v>268</v>
      </c>
      <c r="BM180" s="12" t="s">
        <v>573</v>
      </c>
    </row>
    <row r="181" spans="2:65" s="1" customFormat="1" ht="11.25">
      <c r="B181" s="28"/>
      <c r="C181" s="29"/>
      <c r="D181" s="164" t="s">
        <v>142</v>
      </c>
      <c r="E181" s="29"/>
      <c r="F181" s="165" t="s">
        <v>572</v>
      </c>
      <c r="G181" s="29"/>
      <c r="H181" s="29"/>
      <c r="I181" s="97"/>
      <c r="J181" s="97"/>
      <c r="K181" s="29"/>
      <c r="L181" s="29"/>
      <c r="M181" s="32"/>
      <c r="N181" s="166"/>
      <c r="O181" s="53"/>
      <c r="P181" s="53"/>
      <c r="Q181" s="53"/>
      <c r="R181" s="53"/>
      <c r="S181" s="53"/>
      <c r="T181" s="53"/>
      <c r="U181" s="53"/>
      <c r="V181" s="53"/>
      <c r="W181" s="53"/>
      <c r="X181" s="54"/>
      <c r="AT181" s="12" t="s">
        <v>142</v>
      </c>
      <c r="AU181" s="12" t="s">
        <v>75</v>
      </c>
    </row>
    <row r="182" spans="2:65" s="1" customFormat="1" ht="22.5" customHeight="1">
      <c r="B182" s="28"/>
      <c r="C182" s="149" t="s">
        <v>574</v>
      </c>
      <c r="D182" s="149" t="s">
        <v>134</v>
      </c>
      <c r="E182" s="150" t="s">
        <v>575</v>
      </c>
      <c r="F182" s="151" t="s">
        <v>576</v>
      </c>
      <c r="G182" s="152" t="s">
        <v>292</v>
      </c>
      <c r="H182" s="153">
        <v>12</v>
      </c>
      <c r="I182" s="154"/>
      <c r="J182" s="155"/>
      <c r="K182" s="156">
        <f>ROUND(P182*H182,2)</f>
        <v>0</v>
      </c>
      <c r="L182" s="151" t="s">
        <v>266</v>
      </c>
      <c r="M182" s="157"/>
      <c r="N182" s="158" t="s">
        <v>1</v>
      </c>
      <c r="O182" s="159" t="s">
        <v>44</v>
      </c>
      <c r="P182" s="160">
        <f>I182+J182</f>
        <v>0</v>
      </c>
      <c r="Q182" s="160">
        <f>ROUND(I182*H182,2)</f>
        <v>0</v>
      </c>
      <c r="R182" s="160">
        <f>ROUND(J182*H182,2)</f>
        <v>0</v>
      </c>
      <c r="S182" s="53"/>
      <c r="T182" s="161">
        <f>S182*H182</f>
        <v>0</v>
      </c>
      <c r="U182" s="161">
        <v>0</v>
      </c>
      <c r="V182" s="161">
        <f>U182*H182</f>
        <v>0</v>
      </c>
      <c r="W182" s="161">
        <v>0</v>
      </c>
      <c r="X182" s="162">
        <f>W182*H182</f>
        <v>0</v>
      </c>
      <c r="AR182" s="12" t="s">
        <v>267</v>
      </c>
      <c r="AT182" s="12" t="s">
        <v>134</v>
      </c>
      <c r="AU182" s="12" t="s">
        <v>75</v>
      </c>
      <c r="AY182" s="12" t="s">
        <v>139</v>
      </c>
      <c r="BE182" s="163">
        <f>IF(O182="základní",K182,0)</f>
        <v>0</v>
      </c>
      <c r="BF182" s="163">
        <f>IF(O182="snížená",K182,0)</f>
        <v>0</v>
      </c>
      <c r="BG182" s="163">
        <f>IF(O182="zákl. přenesená",K182,0)</f>
        <v>0</v>
      </c>
      <c r="BH182" s="163">
        <f>IF(O182="sníž. přenesená",K182,0)</f>
        <v>0</v>
      </c>
      <c r="BI182" s="163">
        <f>IF(O182="nulová",K182,0)</f>
        <v>0</v>
      </c>
      <c r="BJ182" s="12" t="s">
        <v>83</v>
      </c>
      <c r="BK182" s="163">
        <f>ROUND(P182*H182,2)</f>
        <v>0</v>
      </c>
      <c r="BL182" s="12" t="s">
        <v>268</v>
      </c>
      <c r="BM182" s="12" t="s">
        <v>577</v>
      </c>
    </row>
    <row r="183" spans="2:65" s="1" customFormat="1" ht="11.25">
      <c r="B183" s="28"/>
      <c r="C183" s="29"/>
      <c r="D183" s="164" t="s">
        <v>142</v>
      </c>
      <c r="E183" s="29"/>
      <c r="F183" s="165" t="s">
        <v>576</v>
      </c>
      <c r="G183" s="29"/>
      <c r="H183" s="29"/>
      <c r="I183" s="97"/>
      <c r="J183" s="97"/>
      <c r="K183" s="29"/>
      <c r="L183" s="29"/>
      <c r="M183" s="32"/>
      <c r="N183" s="166"/>
      <c r="O183" s="53"/>
      <c r="P183" s="53"/>
      <c r="Q183" s="53"/>
      <c r="R183" s="53"/>
      <c r="S183" s="53"/>
      <c r="T183" s="53"/>
      <c r="U183" s="53"/>
      <c r="V183" s="53"/>
      <c r="W183" s="53"/>
      <c r="X183" s="54"/>
      <c r="AT183" s="12" t="s">
        <v>142</v>
      </c>
      <c r="AU183" s="12" t="s">
        <v>75</v>
      </c>
    </row>
    <row r="184" spans="2:65" s="1" customFormat="1" ht="16.5" customHeight="1">
      <c r="B184" s="28"/>
      <c r="C184" s="149" t="s">
        <v>578</v>
      </c>
      <c r="D184" s="149" t="s">
        <v>134</v>
      </c>
      <c r="E184" s="150" t="s">
        <v>579</v>
      </c>
      <c r="F184" s="151" t="s">
        <v>580</v>
      </c>
      <c r="G184" s="152" t="s">
        <v>292</v>
      </c>
      <c r="H184" s="153">
        <v>226</v>
      </c>
      <c r="I184" s="154"/>
      <c r="J184" s="155"/>
      <c r="K184" s="156">
        <f>ROUND(P184*H184,2)</f>
        <v>0</v>
      </c>
      <c r="L184" s="151" t="s">
        <v>1</v>
      </c>
      <c r="M184" s="157"/>
      <c r="N184" s="158" t="s">
        <v>1</v>
      </c>
      <c r="O184" s="159" t="s">
        <v>44</v>
      </c>
      <c r="P184" s="160">
        <f>I184+J184</f>
        <v>0</v>
      </c>
      <c r="Q184" s="160">
        <f>ROUND(I184*H184,2)</f>
        <v>0</v>
      </c>
      <c r="R184" s="160">
        <f>ROUND(J184*H184,2)</f>
        <v>0</v>
      </c>
      <c r="S184" s="53"/>
      <c r="T184" s="161">
        <f>S184*H184</f>
        <v>0</v>
      </c>
      <c r="U184" s="161">
        <v>0</v>
      </c>
      <c r="V184" s="161">
        <f>U184*H184</f>
        <v>0</v>
      </c>
      <c r="W184" s="161">
        <v>0</v>
      </c>
      <c r="X184" s="162">
        <f>W184*H184</f>
        <v>0</v>
      </c>
      <c r="AR184" s="12" t="s">
        <v>267</v>
      </c>
      <c r="AT184" s="12" t="s">
        <v>134</v>
      </c>
      <c r="AU184" s="12" t="s">
        <v>75</v>
      </c>
      <c r="AY184" s="12" t="s">
        <v>139</v>
      </c>
      <c r="BE184" s="163">
        <f>IF(O184="základní",K184,0)</f>
        <v>0</v>
      </c>
      <c r="BF184" s="163">
        <f>IF(O184="snížená",K184,0)</f>
        <v>0</v>
      </c>
      <c r="BG184" s="163">
        <f>IF(O184="zákl. přenesená",K184,0)</f>
        <v>0</v>
      </c>
      <c r="BH184" s="163">
        <f>IF(O184="sníž. přenesená",K184,0)</f>
        <v>0</v>
      </c>
      <c r="BI184" s="163">
        <f>IF(O184="nulová",K184,0)</f>
        <v>0</v>
      </c>
      <c r="BJ184" s="12" t="s">
        <v>83</v>
      </c>
      <c r="BK184" s="163">
        <f>ROUND(P184*H184,2)</f>
        <v>0</v>
      </c>
      <c r="BL184" s="12" t="s">
        <v>268</v>
      </c>
      <c r="BM184" s="12" t="s">
        <v>581</v>
      </c>
    </row>
    <row r="185" spans="2:65" s="1" customFormat="1" ht="11.25">
      <c r="B185" s="28"/>
      <c r="C185" s="29"/>
      <c r="D185" s="164" t="s">
        <v>142</v>
      </c>
      <c r="E185" s="29"/>
      <c r="F185" s="165" t="s">
        <v>580</v>
      </c>
      <c r="G185" s="29"/>
      <c r="H185" s="29"/>
      <c r="I185" s="97"/>
      <c r="J185" s="97"/>
      <c r="K185" s="29"/>
      <c r="L185" s="29"/>
      <c r="M185" s="32"/>
      <c r="N185" s="166"/>
      <c r="O185" s="53"/>
      <c r="P185" s="53"/>
      <c r="Q185" s="53"/>
      <c r="R185" s="53"/>
      <c r="S185" s="53"/>
      <c r="T185" s="53"/>
      <c r="U185" s="53"/>
      <c r="V185" s="53"/>
      <c r="W185" s="53"/>
      <c r="X185" s="54"/>
      <c r="AT185" s="12" t="s">
        <v>142</v>
      </c>
      <c r="AU185" s="12" t="s">
        <v>75</v>
      </c>
    </row>
    <row r="186" spans="2:65" s="1" customFormat="1" ht="22.5" customHeight="1">
      <c r="B186" s="28"/>
      <c r="C186" s="149" t="s">
        <v>582</v>
      </c>
      <c r="D186" s="149" t="s">
        <v>134</v>
      </c>
      <c r="E186" s="150" t="s">
        <v>583</v>
      </c>
      <c r="F186" s="151" t="s">
        <v>584</v>
      </c>
      <c r="G186" s="152" t="s">
        <v>292</v>
      </c>
      <c r="H186" s="153">
        <v>155</v>
      </c>
      <c r="I186" s="154"/>
      <c r="J186" s="155"/>
      <c r="K186" s="156">
        <f>ROUND(P186*H186,2)</f>
        <v>0</v>
      </c>
      <c r="L186" s="151" t="s">
        <v>266</v>
      </c>
      <c r="M186" s="157"/>
      <c r="N186" s="158" t="s">
        <v>1</v>
      </c>
      <c r="O186" s="159" t="s">
        <v>44</v>
      </c>
      <c r="P186" s="160">
        <f>I186+J186</f>
        <v>0</v>
      </c>
      <c r="Q186" s="160">
        <f>ROUND(I186*H186,2)</f>
        <v>0</v>
      </c>
      <c r="R186" s="160">
        <f>ROUND(J186*H186,2)</f>
        <v>0</v>
      </c>
      <c r="S186" s="53"/>
      <c r="T186" s="161">
        <f>S186*H186</f>
        <v>0</v>
      </c>
      <c r="U186" s="161">
        <v>0</v>
      </c>
      <c r="V186" s="161">
        <f>U186*H186</f>
        <v>0</v>
      </c>
      <c r="W186" s="161">
        <v>0</v>
      </c>
      <c r="X186" s="162">
        <f>W186*H186</f>
        <v>0</v>
      </c>
      <c r="AR186" s="12" t="s">
        <v>267</v>
      </c>
      <c r="AT186" s="12" t="s">
        <v>134</v>
      </c>
      <c r="AU186" s="12" t="s">
        <v>75</v>
      </c>
      <c r="AY186" s="12" t="s">
        <v>139</v>
      </c>
      <c r="BE186" s="163">
        <f>IF(O186="základní",K186,0)</f>
        <v>0</v>
      </c>
      <c r="BF186" s="163">
        <f>IF(O186="snížená",K186,0)</f>
        <v>0</v>
      </c>
      <c r="BG186" s="163">
        <f>IF(O186="zákl. přenesená",K186,0)</f>
        <v>0</v>
      </c>
      <c r="BH186" s="163">
        <f>IF(O186="sníž. přenesená",K186,0)</f>
        <v>0</v>
      </c>
      <c r="BI186" s="163">
        <f>IF(O186="nulová",K186,0)</f>
        <v>0</v>
      </c>
      <c r="BJ186" s="12" t="s">
        <v>83</v>
      </c>
      <c r="BK186" s="163">
        <f>ROUND(P186*H186,2)</f>
        <v>0</v>
      </c>
      <c r="BL186" s="12" t="s">
        <v>268</v>
      </c>
      <c r="BM186" s="12" t="s">
        <v>585</v>
      </c>
    </row>
    <row r="187" spans="2:65" s="1" customFormat="1" ht="11.25">
      <c r="B187" s="28"/>
      <c r="C187" s="29"/>
      <c r="D187" s="164" t="s">
        <v>142</v>
      </c>
      <c r="E187" s="29"/>
      <c r="F187" s="165" t="s">
        <v>584</v>
      </c>
      <c r="G187" s="29"/>
      <c r="H187" s="29"/>
      <c r="I187" s="97"/>
      <c r="J187" s="97"/>
      <c r="K187" s="29"/>
      <c r="L187" s="29"/>
      <c r="M187" s="32"/>
      <c r="N187" s="166"/>
      <c r="O187" s="53"/>
      <c r="P187" s="53"/>
      <c r="Q187" s="53"/>
      <c r="R187" s="53"/>
      <c r="S187" s="53"/>
      <c r="T187" s="53"/>
      <c r="U187" s="53"/>
      <c r="V187" s="53"/>
      <c r="W187" s="53"/>
      <c r="X187" s="54"/>
      <c r="AT187" s="12" t="s">
        <v>142</v>
      </c>
      <c r="AU187" s="12" t="s">
        <v>75</v>
      </c>
    </row>
    <row r="188" spans="2:65" s="1" customFormat="1" ht="22.5" customHeight="1">
      <c r="B188" s="28"/>
      <c r="C188" s="149" t="s">
        <v>586</v>
      </c>
      <c r="D188" s="149" t="s">
        <v>134</v>
      </c>
      <c r="E188" s="150" t="s">
        <v>587</v>
      </c>
      <c r="F188" s="151" t="s">
        <v>588</v>
      </c>
      <c r="G188" s="152" t="s">
        <v>292</v>
      </c>
      <c r="H188" s="153">
        <v>15</v>
      </c>
      <c r="I188" s="154"/>
      <c r="J188" s="155"/>
      <c r="K188" s="156">
        <f>ROUND(P188*H188,2)</f>
        <v>0</v>
      </c>
      <c r="L188" s="151" t="s">
        <v>266</v>
      </c>
      <c r="M188" s="157"/>
      <c r="N188" s="158" t="s">
        <v>1</v>
      </c>
      <c r="O188" s="159" t="s">
        <v>44</v>
      </c>
      <c r="P188" s="160">
        <f>I188+J188</f>
        <v>0</v>
      </c>
      <c r="Q188" s="160">
        <f>ROUND(I188*H188,2)</f>
        <v>0</v>
      </c>
      <c r="R188" s="160">
        <f>ROUND(J188*H188,2)</f>
        <v>0</v>
      </c>
      <c r="S188" s="53"/>
      <c r="T188" s="161">
        <f>S188*H188</f>
        <v>0</v>
      </c>
      <c r="U188" s="161">
        <v>0</v>
      </c>
      <c r="V188" s="161">
        <f>U188*H188</f>
        <v>0</v>
      </c>
      <c r="W188" s="161">
        <v>0</v>
      </c>
      <c r="X188" s="162">
        <f>W188*H188</f>
        <v>0</v>
      </c>
      <c r="AR188" s="12" t="s">
        <v>267</v>
      </c>
      <c r="AT188" s="12" t="s">
        <v>134</v>
      </c>
      <c r="AU188" s="12" t="s">
        <v>75</v>
      </c>
      <c r="AY188" s="12" t="s">
        <v>139</v>
      </c>
      <c r="BE188" s="163">
        <f>IF(O188="základní",K188,0)</f>
        <v>0</v>
      </c>
      <c r="BF188" s="163">
        <f>IF(O188="snížená",K188,0)</f>
        <v>0</v>
      </c>
      <c r="BG188" s="163">
        <f>IF(O188="zákl. přenesená",K188,0)</f>
        <v>0</v>
      </c>
      <c r="BH188" s="163">
        <f>IF(O188="sníž. přenesená",K188,0)</f>
        <v>0</v>
      </c>
      <c r="BI188" s="163">
        <f>IF(O188="nulová",K188,0)</f>
        <v>0</v>
      </c>
      <c r="BJ188" s="12" t="s">
        <v>83</v>
      </c>
      <c r="BK188" s="163">
        <f>ROUND(P188*H188,2)</f>
        <v>0</v>
      </c>
      <c r="BL188" s="12" t="s">
        <v>268</v>
      </c>
      <c r="BM188" s="12" t="s">
        <v>589</v>
      </c>
    </row>
    <row r="189" spans="2:65" s="1" customFormat="1" ht="11.25">
      <c r="B189" s="28"/>
      <c r="C189" s="29"/>
      <c r="D189" s="164" t="s">
        <v>142</v>
      </c>
      <c r="E189" s="29"/>
      <c r="F189" s="165" t="s">
        <v>588</v>
      </c>
      <c r="G189" s="29"/>
      <c r="H189" s="29"/>
      <c r="I189" s="97"/>
      <c r="J189" s="97"/>
      <c r="K189" s="29"/>
      <c r="L189" s="29"/>
      <c r="M189" s="32"/>
      <c r="N189" s="166"/>
      <c r="O189" s="53"/>
      <c r="P189" s="53"/>
      <c r="Q189" s="53"/>
      <c r="R189" s="53"/>
      <c r="S189" s="53"/>
      <c r="T189" s="53"/>
      <c r="U189" s="53"/>
      <c r="V189" s="53"/>
      <c r="W189" s="53"/>
      <c r="X189" s="54"/>
      <c r="AT189" s="12" t="s">
        <v>142</v>
      </c>
      <c r="AU189" s="12" t="s">
        <v>75</v>
      </c>
    </row>
    <row r="190" spans="2:65" s="1" customFormat="1" ht="22.5" customHeight="1">
      <c r="B190" s="28"/>
      <c r="C190" s="149" t="s">
        <v>590</v>
      </c>
      <c r="D190" s="149" t="s">
        <v>134</v>
      </c>
      <c r="E190" s="150" t="s">
        <v>591</v>
      </c>
      <c r="F190" s="151" t="s">
        <v>592</v>
      </c>
      <c r="G190" s="152" t="s">
        <v>292</v>
      </c>
      <c r="H190" s="153">
        <v>163</v>
      </c>
      <c r="I190" s="154"/>
      <c r="J190" s="155"/>
      <c r="K190" s="156">
        <f>ROUND(P190*H190,2)</f>
        <v>0</v>
      </c>
      <c r="L190" s="151" t="s">
        <v>266</v>
      </c>
      <c r="M190" s="157"/>
      <c r="N190" s="158" t="s">
        <v>1</v>
      </c>
      <c r="O190" s="159" t="s">
        <v>44</v>
      </c>
      <c r="P190" s="160">
        <f>I190+J190</f>
        <v>0</v>
      </c>
      <c r="Q190" s="160">
        <f>ROUND(I190*H190,2)</f>
        <v>0</v>
      </c>
      <c r="R190" s="160">
        <f>ROUND(J190*H190,2)</f>
        <v>0</v>
      </c>
      <c r="S190" s="53"/>
      <c r="T190" s="161">
        <f>S190*H190</f>
        <v>0</v>
      </c>
      <c r="U190" s="161">
        <v>0</v>
      </c>
      <c r="V190" s="161">
        <f>U190*H190</f>
        <v>0</v>
      </c>
      <c r="W190" s="161">
        <v>0</v>
      </c>
      <c r="X190" s="162">
        <f>W190*H190</f>
        <v>0</v>
      </c>
      <c r="AR190" s="12" t="s">
        <v>267</v>
      </c>
      <c r="AT190" s="12" t="s">
        <v>134</v>
      </c>
      <c r="AU190" s="12" t="s">
        <v>75</v>
      </c>
      <c r="AY190" s="12" t="s">
        <v>139</v>
      </c>
      <c r="BE190" s="163">
        <f>IF(O190="základní",K190,0)</f>
        <v>0</v>
      </c>
      <c r="BF190" s="163">
        <f>IF(O190="snížená",K190,0)</f>
        <v>0</v>
      </c>
      <c r="BG190" s="163">
        <f>IF(O190="zákl. přenesená",K190,0)</f>
        <v>0</v>
      </c>
      <c r="BH190" s="163">
        <f>IF(O190="sníž. přenesená",K190,0)</f>
        <v>0</v>
      </c>
      <c r="BI190" s="163">
        <f>IF(O190="nulová",K190,0)</f>
        <v>0</v>
      </c>
      <c r="BJ190" s="12" t="s">
        <v>83</v>
      </c>
      <c r="BK190" s="163">
        <f>ROUND(P190*H190,2)</f>
        <v>0</v>
      </c>
      <c r="BL190" s="12" t="s">
        <v>268</v>
      </c>
      <c r="BM190" s="12" t="s">
        <v>593</v>
      </c>
    </row>
    <row r="191" spans="2:65" s="1" customFormat="1" ht="11.25">
      <c r="B191" s="28"/>
      <c r="C191" s="29"/>
      <c r="D191" s="164" t="s">
        <v>142</v>
      </c>
      <c r="E191" s="29"/>
      <c r="F191" s="165" t="s">
        <v>592</v>
      </c>
      <c r="G191" s="29"/>
      <c r="H191" s="29"/>
      <c r="I191" s="97"/>
      <c r="J191" s="97"/>
      <c r="K191" s="29"/>
      <c r="L191" s="29"/>
      <c r="M191" s="32"/>
      <c r="N191" s="166"/>
      <c r="O191" s="53"/>
      <c r="P191" s="53"/>
      <c r="Q191" s="53"/>
      <c r="R191" s="53"/>
      <c r="S191" s="53"/>
      <c r="T191" s="53"/>
      <c r="U191" s="53"/>
      <c r="V191" s="53"/>
      <c r="W191" s="53"/>
      <c r="X191" s="54"/>
      <c r="AT191" s="12" t="s">
        <v>142</v>
      </c>
      <c r="AU191" s="12" t="s">
        <v>75</v>
      </c>
    </row>
    <row r="192" spans="2:65" s="1" customFormat="1" ht="22.5" customHeight="1">
      <c r="B192" s="28"/>
      <c r="C192" s="149" t="s">
        <v>594</v>
      </c>
      <c r="D192" s="149" t="s">
        <v>134</v>
      </c>
      <c r="E192" s="150" t="s">
        <v>595</v>
      </c>
      <c r="F192" s="151" t="s">
        <v>596</v>
      </c>
      <c r="G192" s="152" t="s">
        <v>292</v>
      </c>
      <c r="H192" s="153">
        <v>65</v>
      </c>
      <c r="I192" s="154"/>
      <c r="J192" s="155"/>
      <c r="K192" s="156">
        <f>ROUND(P192*H192,2)</f>
        <v>0</v>
      </c>
      <c r="L192" s="151" t="s">
        <v>266</v>
      </c>
      <c r="M192" s="157"/>
      <c r="N192" s="158" t="s">
        <v>1</v>
      </c>
      <c r="O192" s="159" t="s">
        <v>44</v>
      </c>
      <c r="P192" s="160">
        <f>I192+J192</f>
        <v>0</v>
      </c>
      <c r="Q192" s="160">
        <f>ROUND(I192*H192,2)</f>
        <v>0</v>
      </c>
      <c r="R192" s="160">
        <f>ROUND(J192*H192,2)</f>
        <v>0</v>
      </c>
      <c r="S192" s="53"/>
      <c r="T192" s="161">
        <f>S192*H192</f>
        <v>0</v>
      </c>
      <c r="U192" s="161">
        <v>0</v>
      </c>
      <c r="V192" s="161">
        <f>U192*H192</f>
        <v>0</v>
      </c>
      <c r="W192" s="161">
        <v>0</v>
      </c>
      <c r="X192" s="162">
        <f>W192*H192</f>
        <v>0</v>
      </c>
      <c r="AR192" s="12" t="s">
        <v>267</v>
      </c>
      <c r="AT192" s="12" t="s">
        <v>134</v>
      </c>
      <c r="AU192" s="12" t="s">
        <v>75</v>
      </c>
      <c r="AY192" s="12" t="s">
        <v>139</v>
      </c>
      <c r="BE192" s="163">
        <f>IF(O192="základní",K192,0)</f>
        <v>0</v>
      </c>
      <c r="BF192" s="163">
        <f>IF(O192="snížená",K192,0)</f>
        <v>0</v>
      </c>
      <c r="BG192" s="163">
        <f>IF(O192="zákl. přenesená",K192,0)</f>
        <v>0</v>
      </c>
      <c r="BH192" s="163">
        <f>IF(O192="sníž. přenesená",K192,0)</f>
        <v>0</v>
      </c>
      <c r="BI192" s="163">
        <f>IF(O192="nulová",K192,0)</f>
        <v>0</v>
      </c>
      <c r="BJ192" s="12" t="s">
        <v>83</v>
      </c>
      <c r="BK192" s="163">
        <f>ROUND(P192*H192,2)</f>
        <v>0</v>
      </c>
      <c r="BL192" s="12" t="s">
        <v>268</v>
      </c>
      <c r="BM192" s="12" t="s">
        <v>597</v>
      </c>
    </row>
    <row r="193" spans="2:65" s="1" customFormat="1" ht="11.25">
      <c r="B193" s="28"/>
      <c r="C193" s="29"/>
      <c r="D193" s="164" t="s">
        <v>142</v>
      </c>
      <c r="E193" s="29"/>
      <c r="F193" s="165" t="s">
        <v>596</v>
      </c>
      <c r="G193" s="29"/>
      <c r="H193" s="29"/>
      <c r="I193" s="97"/>
      <c r="J193" s="97"/>
      <c r="K193" s="29"/>
      <c r="L193" s="29"/>
      <c r="M193" s="32"/>
      <c r="N193" s="166"/>
      <c r="O193" s="53"/>
      <c r="P193" s="53"/>
      <c r="Q193" s="53"/>
      <c r="R193" s="53"/>
      <c r="S193" s="53"/>
      <c r="T193" s="53"/>
      <c r="U193" s="53"/>
      <c r="V193" s="53"/>
      <c r="W193" s="53"/>
      <c r="X193" s="54"/>
      <c r="AT193" s="12" t="s">
        <v>142</v>
      </c>
      <c r="AU193" s="12" t="s">
        <v>75</v>
      </c>
    </row>
    <row r="194" spans="2:65" s="1" customFormat="1" ht="16.5" customHeight="1">
      <c r="B194" s="28"/>
      <c r="C194" s="182" t="s">
        <v>598</v>
      </c>
      <c r="D194" s="182" t="s">
        <v>210</v>
      </c>
      <c r="E194" s="183" t="s">
        <v>599</v>
      </c>
      <c r="F194" s="184" t="s">
        <v>600</v>
      </c>
      <c r="G194" s="185" t="s">
        <v>292</v>
      </c>
      <c r="H194" s="186">
        <v>256</v>
      </c>
      <c r="I194" s="187"/>
      <c r="J194" s="187"/>
      <c r="K194" s="188">
        <f>ROUND(P194*H194,2)</f>
        <v>0</v>
      </c>
      <c r="L194" s="184" t="s">
        <v>1</v>
      </c>
      <c r="M194" s="32"/>
      <c r="N194" s="189" t="s">
        <v>1</v>
      </c>
      <c r="O194" s="159" t="s">
        <v>44</v>
      </c>
      <c r="P194" s="160">
        <f>I194+J194</f>
        <v>0</v>
      </c>
      <c r="Q194" s="160">
        <f>ROUND(I194*H194,2)</f>
        <v>0</v>
      </c>
      <c r="R194" s="160">
        <f>ROUND(J194*H194,2)</f>
        <v>0</v>
      </c>
      <c r="S194" s="53"/>
      <c r="T194" s="161">
        <f>S194*H194</f>
        <v>0</v>
      </c>
      <c r="U194" s="161">
        <v>0</v>
      </c>
      <c r="V194" s="161">
        <f>U194*H194</f>
        <v>0</v>
      </c>
      <c r="W194" s="161">
        <v>0</v>
      </c>
      <c r="X194" s="162">
        <f>W194*H194</f>
        <v>0</v>
      </c>
      <c r="AR194" s="12" t="s">
        <v>140</v>
      </c>
      <c r="AT194" s="12" t="s">
        <v>210</v>
      </c>
      <c r="AU194" s="12" t="s">
        <v>75</v>
      </c>
      <c r="AY194" s="12" t="s">
        <v>139</v>
      </c>
      <c r="BE194" s="163">
        <f>IF(O194="základní",K194,0)</f>
        <v>0</v>
      </c>
      <c r="BF194" s="163">
        <f>IF(O194="snížená",K194,0)</f>
        <v>0</v>
      </c>
      <c r="BG194" s="163">
        <f>IF(O194="zákl. přenesená",K194,0)</f>
        <v>0</v>
      </c>
      <c r="BH194" s="163">
        <f>IF(O194="sníž. přenesená",K194,0)</f>
        <v>0</v>
      </c>
      <c r="BI194" s="163">
        <f>IF(O194="nulová",K194,0)</f>
        <v>0</v>
      </c>
      <c r="BJ194" s="12" t="s">
        <v>83</v>
      </c>
      <c r="BK194" s="163">
        <f>ROUND(P194*H194,2)</f>
        <v>0</v>
      </c>
      <c r="BL194" s="12" t="s">
        <v>140</v>
      </c>
      <c r="BM194" s="12" t="s">
        <v>601</v>
      </c>
    </row>
    <row r="195" spans="2:65" s="1" customFormat="1" ht="11.25">
      <c r="B195" s="28"/>
      <c r="C195" s="29"/>
      <c r="D195" s="164" t="s">
        <v>142</v>
      </c>
      <c r="E195" s="29"/>
      <c r="F195" s="165" t="s">
        <v>600</v>
      </c>
      <c r="G195" s="29"/>
      <c r="H195" s="29"/>
      <c r="I195" s="97"/>
      <c r="J195" s="97"/>
      <c r="K195" s="29"/>
      <c r="L195" s="29"/>
      <c r="M195" s="32"/>
      <c r="N195" s="166"/>
      <c r="O195" s="53"/>
      <c r="P195" s="53"/>
      <c r="Q195" s="53"/>
      <c r="R195" s="53"/>
      <c r="S195" s="53"/>
      <c r="T195" s="53"/>
      <c r="U195" s="53"/>
      <c r="V195" s="53"/>
      <c r="W195" s="53"/>
      <c r="X195" s="54"/>
      <c r="AT195" s="12" t="s">
        <v>142</v>
      </c>
      <c r="AU195" s="12" t="s">
        <v>75</v>
      </c>
    </row>
    <row r="196" spans="2:65" s="1" customFormat="1" ht="16.5" customHeight="1">
      <c r="B196" s="28"/>
      <c r="C196" s="182" t="s">
        <v>602</v>
      </c>
      <c r="D196" s="182" t="s">
        <v>210</v>
      </c>
      <c r="E196" s="183" t="s">
        <v>603</v>
      </c>
      <c r="F196" s="184" t="s">
        <v>604</v>
      </c>
      <c r="G196" s="185" t="s">
        <v>292</v>
      </c>
      <c r="H196" s="186">
        <v>398</v>
      </c>
      <c r="I196" s="187"/>
      <c r="J196" s="187"/>
      <c r="K196" s="188">
        <f>ROUND(P196*H196,2)</f>
        <v>0</v>
      </c>
      <c r="L196" s="184" t="s">
        <v>1</v>
      </c>
      <c r="M196" s="32"/>
      <c r="N196" s="189" t="s">
        <v>1</v>
      </c>
      <c r="O196" s="159" t="s">
        <v>44</v>
      </c>
      <c r="P196" s="160">
        <f>I196+J196</f>
        <v>0</v>
      </c>
      <c r="Q196" s="160">
        <f>ROUND(I196*H196,2)</f>
        <v>0</v>
      </c>
      <c r="R196" s="160">
        <f>ROUND(J196*H196,2)</f>
        <v>0</v>
      </c>
      <c r="S196" s="53"/>
      <c r="T196" s="161">
        <f>S196*H196</f>
        <v>0</v>
      </c>
      <c r="U196" s="161">
        <v>0</v>
      </c>
      <c r="V196" s="161">
        <f>U196*H196</f>
        <v>0</v>
      </c>
      <c r="W196" s="161">
        <v>0</v>
      </c>
      <c r="X196" s="162">
        <f>W196*H196</f>
        <v>0</v>
      </c>
      <c r="AR196" s="12" t="s">
        <v>140</v>
      </c>
      <c r="AT196" s="12" t="s">
        <v>210</v>
      </c>
      <c r="AU196" s="12" t="s">
        <v>75</v>
      </c>
      <c r="AY196" s="12" t="s">
        <v>139</v>
      </c>
      <c r="BE196" s="163">
        <f>IF(O196="základní",K196,0)</f>
        <v>0</v>
      </c>
      <c r="BF196" s="163">
        <f>IF(O196="snížená",K196,0)</f>
        <v>0</v>
      </c>
      <c r="BG196" s="163">
        <f>IF(O196="zákl. přenesená",K196,0)</f>
        <v>0</v>
      </c>
      <c r="BH196" s="163">
        <f>IF(O196="sníž. přenesená",K196,0)</f>
        <v>0</v>
      </c>
      <c r="BI196" s="163">
        <f>IF(O196="nulová",K196,0)</f>
        <v>0</v>
      </c>
      <c r="BJ196" s="12" t="s">
        <v>83</v>
      </c>
      <c r="BK196" s="163">
        <f>ROUND(P196*H196,2)</f>
        <v>0</v>
      </c>
      <c r="BL196" s="12" t="s">
        <v>140</v>
      </c>
      <c r="BM196" s="12" t="s">
        <v>605</v>
      </c>
    </row>
    <row r="197" spans="2:65" s="1" customFormat="1" ht="11.25">
      <c r="B197" s="28"/>
      <c r="C197" s="29"/>
      <c r="D197" s="164" t="s">
        <v>142</v>
      </c>
      <c r="E197" s="29"/>
      <c r="F197" s="165" t="s">
        <v>604</v>
      </c>
      <c r="G197" s="29"/>
      <c r="H197" s="29"/>
      <c r="I197" s="97"/>
      <c r="J197" s="97"/>
      <c r="K197" s="29"/>
      <c r="L197" s="29"/>
      <c r="M197" s="32"/>
      <c r="N197" s="166"/>
      <c r="O197" s="53"/>
      <c r="P197" s="53"/>
      <c r="Q197" s="53"/>
      <c r="R197" s="53"/>
      <c r="S197" s="53"/>
      <c r="T197" s="53"/>
      <c r="U197" s="53"/>
      <c r="V197" s="53"/>
      <c r="W197" s="53"/>
      <c r="X197" s="54"/>
      <c r="AT197" s="12" t="s">
        <v>142</v>
      </c>
      <c r="AU197" s="12" t="s">
        <v>75</v>
      </c>
    </row>
    <row r="198" spans="2:65" s="1" customFormat="1" ht="22.5" customHeight="1">
      <c r="B198" s="28"/>
      <c r="C198" s="149" t="s">
        <v>606</v>
      </c>
      <c r="D198" s="149" t="s">
        <v>134</v>
      </c>
      <c r="E198" s="150" t="s">
        <v>607</v>
      </c>
      <c r="F198" s="151" t="s">
        <v>608</v>
      </c>
      <c r="G198" s="152" t="s">
        <v>292</v>
      </c>
      <c r="H198" s="153">
        <v>30</v>
      </c>
      <c r="I198" s="154"/>
      <c r="J198" s="155"/>
      <c r="K198" s="156">
        <f>ROUND(P198*H198,2)</f>
        <v>0</v>
      </c>
      <c r="L198" s="151" t="s">
        <v>266</v>
      </c>
      <c r="M198" s="157"/>
      <c r="N198" s="158" t="s">
        <v>1</v>
      </c>
      <c r="O198" s="159" t="s">
        <v>44</v>
      </c>
      <c r="P198" s="160">
        <f>I198+J198</f>
        <v>0</v>
      </c>
      <c r="Q198" s="160">
        <f>ROUND(I198*H198,2)</f>
        <v>0</v>
      </c>
      <c r="R198" s="160">
        <f>ROUND(J198*H198,2)</f>
        <v>0</v>
      </c>
      <c r="S198" s="53"/>
      <c r="T198" s="161">
        <f>S198*H198</f>
        <v>0</v>
      </c>
      <c r="U198" s="161">
        <v>0</v>
      </c>
      <c r="V198" s="161">
        <f>U198*H198</f>
        <v>0</v>
      </c>
      <c r="W198" s="161">
        <v>0</v>
      </c>
      <c r="X198" s="162">
        <f>W198*H198</f>
        <v>0</v>
      </c>
      <c r="AR198" s="12" t="s">
        <v>267</v>
      </c>
      <c r="AT198" s="12" t="s">
        <v>134</v>
      </c>
      <c r="AU198" s="12" t="s">
        <v>75</v>
      </c>
      <c r="AY198" s="12" t="s">
        <v>139</v>
      </c>
      <c r="BE198" s="163">
        <f>IF(O198="základní",K198,0)</f>
        <v>0</v>
      </c>
      <c r="BF198" s="163">
        <f>IF(O198="snížená",K198,0)</f>
        <v>0</v>
      </c>
      <c r="BG198" s="163">
        <f>IF(O198="zákl. přenesená",K198,0)</f>
        <v>0</v>
      </c>
      <c r="BH198" s="163">
        <f>IF(O198="sníž. přenesená",K198,0)</f>
        <v>0</v>
      </c>
      <c r="BI198" s="163">
        <f>IF(O198="nulová",K198,0)</f>
        <v>0</v>
      </c>
      <c r="BJ198" s="12" t="s">
        <v>83</v>
      </c>
      <c r="BK198" s="163">
        <f>ROUND(P198*H198,2)</f>
        <v>0</v>
      </c>
      <c r="BL198" s="12" t="s">
        <v>268</v>
      </c>
      <c r="BM198" s="12" t="s">
        <v>609</v>
      </c>
    </row>
    <row r="199" spans="2:65" s="1" customFormat="1" ht="11.25">
      <c r="B199" s="28"/>
      <c r="C199" s="29"/>
      <c r="D199" s="164" t="s">
        <v>142</v>
      </c>
      <c r="E199" s="29"/>
      <c r="F199" s="165" t="s">
        <v>608</v>
      </c>
      <c r="G199" s="29"/>
      <c r="H199" s="29"/>
      <c r="I199" s="97"/>
      <c r="J199" s="97"/>
      <c r="K199" s="29"/>
      <c r="L199" s="29"/>
      <c r="M199" s="32"/>
      <c r="N199" s="166"/>
      <c r="O199" s="53"/>
      <c r="P199" s="53"/>
      <c r="Q199" s="53"/>
      <c r="R199" s="53"/>
      <c r="S199" s="53"/>
      <c r="T199" s="53"/>
      <c r="U199" s="53"/>
      <c r="V199" s="53"/>
      <c r="W199" s="53"/>
      <c r="X199" s="54"/>
      <c r="AT199" s="12" t="s">
        <v>142</v>
      </c>
      <c r="AU199" s="12" t="s">
        <v>75</v>
      </c>
    </row>
    <row r="200" spans="2:65" s="1" customFormat="1" ht="16.5" customHeight="1">
      <c r="B200" s="28"/>
      <c r="C200" s="182" t="s">
        <v>610</v>
      </c>
      <c r="D200" s="182" t="s">
        <v>210</v>
      </c>
      <c r="E200" s="183" t="s">
        <v>611</v>
      </c>
      <c r="F200" s="184" t="s">
        <v>612</v>
      </c>
      <c r="G200" s="185" t="s">
        <v>292</v>
      </c>
      <c r="H200" s="186">
        <v>30</v>
      </c>
      <c r="I200" s="187"/>
      <c r="J200" s="187"/>
      <c r="K200" s="188">
        <f>ROUND(P200*H200,2)</f>
        <v>0</v>
      </c>
      <c r="L200" s="184" t="s">
        <v>1</v>
      </c>
      <c r="M200" s="32"/>
      <c r="N200" s="189" t="s">
        <v>1</v>
      </c>
      <c r="O200" s="159" t="s">
        <v>44</v>
      </c>
      <c r="P200" s="160">
        <f>I200+J200</f>
        <v>0</v>
      </c>
      <c r="Q200" s="160">
        <f>ROUND(I200*H200,2)</f>
        <v>0</v>
      </c>
      <c r="R200" s="160">
        <f>ROUND(J200*H200,2)</f>
        <v>0</v>
      </c>
      <c r="S200" s="53"/>
      <c r="T200" s="161">
        <f>S200*H200</f>
        <v>0</v>
      </c>
      <c r="U200" s="161">
        <v>0</v>
      </c>
      <c r="V200" s="161">
        <f>U200*H200</f>
        <v>0</v>
      </c>
      <c r="W200" s="161">
        <v>0</v>
      </c>
      <c r="X200" s="162">
        <f>W200*H200</f>
        <v>0</v>
      </c>
      <c r="AR200" s="12" t="s">
        <v>140</v>
      </c>
      <c r="AT200" s="12" t="s">
        <v>210</v>
      </c>
      <c r="AU200" s="12" t="s">
        <v>75</v>
      </c>
      <c r="AY200" s="12" t="s">
        <v>139</v>
      </c>
      <c r="BE200" s="163">
        <f>IF(O200="základní",K200,0)</f>
        <v>0</v>
      </c>
      <c r="BF200" s="163">
        <f>IF(O200="snížená",K200,0)</f>
        <v>0</v>
      </c>
      <c r="BG200" s="163">
        <f>IF(O200="zákl. přenesená",K200,0)</f>
        <v>0</v>
      </c>
      <c r="BH200" s="163">
        <f>IF(O200="sníž. přenesená",K200,0)</f>
        <v>0</v>
      </c>
      <c r="BI200" s="163">
        <f>IF(O200="nulová",K200,0)</f>
        <v>0</v>
      </c>
      <c r="BJ200" s="12" t="s">
        <v>83</v>
      </c>
      <c r="BK200" s="163">
        <f>ROUND(P200*H200,2)</f>
        <v>0</v>
      </c>
      <c r="BL200" s="12" t="s">
        <v>140</v>
      </c>
      <c r="BM200" s="12" t="s">
        <v>613</v>
      </c>
    </row>
    <row r="201" spans="2:65" s="1" customFormat="1" ht="11.25">
      <c r="B201" s="28"/>
      <c r="C201" s="29"/>
      <c r="D201" s="164" t="s">
        <v>142</v>
      </c>
      <c r="E201" s="29"/>
      <c r="F201" s="165" t="s">
        <v>612</v>
      </c>
      <c r="G201" s="29"/>
      <c r="H201" s="29"/>
      <c r="I201" s="97"/>
      <c r="J201" s="97"/>
      <c r="K201" s="29"/>
      <c r="L201" s="29"/>
      <c r="M201" s="32"/>
      <c r="N201" s="166"/>
      <c r="O201" s="53"/>
      <c r="P201" s="53"/>
      <c r="Q201" s="53"/>
      <c r="R201" s="53"/>
      <c r="S201" s="53"/>
      <c r="T201" s="53"/>
      <c r="U201" s="53"/>
      <c r="V201" s="53"/>
      <c r="W201" s="53"/>
      <c r="X201" s="54"/>
      <c r="AT201" s="12" t="s">
        <v>142</v>
      </c>
      <c r="AU201" s="12" t="s">
        <v>75</v>
      </c>
    </row>
    <row r="202" spans="2:65" s="1" customFormat="1" ht="22.5" customHeight="1">
      <c r="B202" s="28"/>
      <c r="C202" s="149" t="s">
        <v>614</v>
      </c>
      <c r="D202" s="149" t="s">
        <v>134</v>
      </c>
      <c r="E202" s="150" t="s">
        <v>615</v>
      </c>
      <c r="F202" s="151" t="s">
        <v>616</v>
      </c>
      <c r="G202" s="152" t="s">
        <v>292</v>
      </c>
      <c r="H202" s="153">
        <v>25</v>
      </c>
      <c r="I202" s="154"/>
      <c r="J202" s="155"/>
      <c r="K202" s="156">
        <f>ROUND(P202*H202,2)</f>
        <v>0</v>
      </c>
      <c r="L202" s="151" t="s">
        <v>266</v>
      </c>
      <c r="M202" s="157"/>
      <c r="N202" s="158" t="s">
        <v>1</v>
      </c>
      <c r="O202" s="159" t="s">
        <v>44</v>
      </c>
      <c r="P202" s="160">
        <f>I202+J202</f>
        <v>0</v>
      </c>
      <c r="Q202" s="160">
        <f>ROUND(I202*H202,2)</f>
        <v>0</v>
      </c>
      <c r="R202" s="160">
        <f>ROUND(J202*H202,2)</f>
        <v>0</v>
      </c>
      <c r="S202" s="53"/>
      <c r="T202" s="161">
        <f>S202*H202</f>
        <v>0</v>
      </c>
      <c r="U202" s="161">
        <v>0</v>
      </c>
      <c r="V202" s="161">
        <f>U202*H202</f>
        <v>0</v>
      </c>
      <c r="W202" s="161">
        <v>0</v>
      </c>
      <c r="X202" s="162">
        <f>W202*H202</f>
        <v>0</v>
      </c>
      <c r="AR202" s="12" t="s">
        <v>267</v>
      </c>
      <c r="AT202" s="12" t="s">
        <v>134</v>
      </c>
      <c r="AU202" s="12" t="s">
        <v>75</v>
      </c>
      <c r="AY202" s="12" t="s">
        <v>139</v>
      </c>
      <c r="BE202" s="163">
        <f>IF(O202="základní",K202,0)</f>
        <v>0</v>
      </c>
      <c r="BF202" s="163">
        <f>IF(O202="snížená",K202,0)</f>
        <v>0</v>
      </c>
      <c r="BG202" s="163">
        <f>IF(O202="zákl. přenesená",K202,0)</f>
        <v>0</v>
      </c>
      <c r="BH202" s="163">
        <f>IF(O202="sníž. přenesená",K202,0)</f>
        <v>0</v>
      </c>
      <c r="BI202" s="163">
        <f>IF(O202="nulová",K202,0)</f>
        <v>0</v>
      </c>
      <c r="BJ202" s="12" t="s">
        <v>83</v>
      </c>
      <c r="BK202" s="163">
        <f>ROUND(P202*H202,2)</f>
        <v>0</v>
      </c>
      <c r="BL202" s="12" t="s">
        <v>268</v>
      </c>
      <c r="BM202" s="12" t="s">
        <v>617</v>
      </c>
    </row>
    <row r="203" spans="2:65" s="1" customFormat="1" ht="11.25">
      <c r="B203" s="28"/>
      <c r="C203" s="29"/>
      <c r="D203" s="164" t="s">
        <v>142</v>
      </c>
      <c r="E203" s="29"/>
      <c r="F203" s="165" t="s">
        <v>616</v>
      </c>
      <c r="G203" s="29"/>
      <c r="H203" s="29"/>
      <c r="I203" s="97"/>
      <c r="J203" s="97"/>
      <c r="K203" s="29"/>
      <c r="L203" s="29"/>
      <c r="M203" s="32"/>
      <c r="N203" s="166"/>
      <c r="O203" s="53"/>
      <c r="P203" s="53"/>
      <c r="Q203" s="53"/>
      <c r="R203" s="53"/>
      <c r="S203" s="53"/>
      <c r="T203" s="53"/>
      <c r="U203" s="53"/>
      <c r="V203" s="53"/>
      <c r="W203" s="53"/>
      <c r="X203" s="54"/>
      <c r="AT203" s="12" t="s">
        <v>142</v>
      </c>
      <c r="AU203" s="12" t="s">
        <v>75</v>
      </c>
    </row>
    <row r="204" spans="2:65" s="1" customFormat="1" ht="16.5" customHeight="1">
      <c r="B204" s="28"/>
      <c r="C204" s="182" t="s">
        <v>618</v>
      </c>
      <c r="D204" s="182" t="s">
        <v>210</v>
      </c>
      <c r="E204" s="183" t="s">
        <v>619</v>
      </c>
      <c r="F204" s="184" t="s">
        <v>620</v>
      </c>
      <c r="G204" s="185" t="s">
        <v>292</v>
      </c>
      <c r="H204" s="186">
        <v>25</v>
      </c>
      <c r="I204" s="187"/>
      <c r="J204" s="187"/>
      <c r="K204" s="188">
        <f>ROUND(P204*H204,2)</f>
        <v>0</v>
      </c>
      <c r="L204" s="184" t="s">
        <v>1</v>
      </c>
      <c r="M204" s="32"/>
      <c r="N204" s="189" t="s">
        <v>1</v>
      </c>
      <c r="O204" s="159" t="s">
        <v>44</v>
      </c>
      <c r="P204" s="160">
        <f>I204+J204</f>
        <v>0</v>
      </c>
      <c r="Q204" s="160">
        <f>ROUND(I204*H204,2)</f>
        <v>0</v>
      </c>
      <c r="R204" s="160">
        <f>ROUND(J204*H204,2)</f>
        <v>0</v>
      </c>
      <c r="S204" s="53"/>
      <c r="T204" s="161">
        <f>S204*H204</f>
        <v>0</v>
      </c>
      <c r="U204" s="161">
        <v>0</v>
      </c>
      <c r="V204" s="161">
        <f>U204*H204</f>
        <v>0</v>
      </c>
      <c r="W204" s="161">
        <v>0</v>
      </c>
      <c r="X204" s="162">
        <f>W204*H204</f>
        <v>0</v>
      </c>
      <c r="AR204" s="12" t="s">
        <v>140</v>
      </c>
      <c r="AT204" s="12" t="s">
        <v>210</v>
      </c>
      <c r="AU204" s="12" t="s">
        <v>75</v>
      </c>
      <c r="AY204" s="12" t="s">
        <v>139</v>
      </c>
      <c r="BE204" s="163">
        <f>IF(O204="základní",K204,0)</f>
        <v>0</v>
      </c>
      <c r="BF204" s="163">
        <f>IF(O204="snížená",K204,0)</f>
        <v>0</v>
      </c>
      <c r="BG204" s="163">
        <f>IF(O204="zákl. přenesená",K204,0)</f>
        <v>0</v>
      </c>
      <c r="BH204" s="163">
        <f>IF(O204="sníž. přenesená",K204,0)</f>
        <v>0</v>
      </c>
      <c r="BI204" s="163">
        <f>IF(O204="nulová",K204,0)</f>
        <v>0</v>
      </c>
      <c r="BJ204" s="12" t="s">
        <v>83</v>
      </c>
      <c r="BK204" s="163">
        <f>ROUND(P204*H204,2)</f>
        <v>0</v>
      </c>
      <c r="BL204" s="12" t="s">
        <v>140</v>
      </c>
      <c r="BM204" s="12" t="s">
        <v>621</v>
      </c>
    </row>
    <row r="205" spans="2:65" s="1" customFormat="1" ht="11.25">
      <c r="B205" s="28"/>
      <c r="C205" s="29"/>
      <c r="D205" s="164" t="s">
        <v>142</v>
      </c>
      <c r="E205" s="29"/>
      <c r="F205" s="165" t="s">
        <v>620</v>
      </c>
      <c r="G205" s="29"/>
      <c r="H205" s="29"/>
      <c r="I205" s="97"/>
      <c r="J205" s="97"/>
      <c r="K205" s="29"/>
      <c r="L205" s="29"/>
      <c r="M205" s="32"/>
      <c r="N205" s="166"/>
      <c r="O205" s="53"/>
      <c r="P205" s="53"/>
      <c r="Q205" s="53"/>
      <c r="R205" s="53"/>
      <c r="S205" s="53"/>
      <c r="T205" s="53"/>
      <c r="U205" s="53"/>
      <c r="V205" s="53"/>
      <c r="W205" s="53"/>
      <c r="X205" s="54"/>
      <c r="AT205" s="12" t="s">
        <v>142</v>
      </c>
      <c r="AU205" s="12" t="s">
        <v>75</v>
      </c>
    </row>
    <row r="206" spans="2:65" s="1" customFormat="1" ht="22.5" customHeight="1">
      <c r="B206" s="28"/>
      <c r="C206" s="149" t="s">
        <v>622</v>
      </c>
      <c r="D206" s="149" t="s">
        <v>134</v>
      </c>
      <c r="E206" s="150" t="s">
        <v>623</v>
      </c>
      <c r="F206" s="151" t="s">
        <v>624</v>
      </c>
      <c r="G206" s="152" t="s">
        <v>292</v>
      </c>
      <c r="H206" s="153">
        <v>30</v>
      </c>
      <c r="I206" s="154"/>
      <c r="J206" s="155"/>
      <c r="K206" s="156">
        <f>ROUND(P206*H206,2)</f>
        <v>0</v>
      </c>
      <c r="L206" s="151" t="s">
        <v>266</v>
      </c>
      <c r="M206" s="157"/>
      <c r="N206" s="158" t="s">
        <v>1</v>
      </c>
      <c r="O206" s="159" t="s">
        <v>44</v>
      </c>
      <c r="P206" s="160">
        <f>I206+J206</f>
        <v>0</v>
      </c>
      <c r="Q206" s="160">
        <f>ROUND(I206*H206,2)</f>
        <v>0</v>
      </c>
      <c r="R206" s="160">
        <f>ROUND(J206*H206,2)</f>
        <v>0</v>
      </c>
      <c r="S206" s="53"/>
      <c r="T206" s="161">
        <f>S206*H206</f>
        <v>0</v>
      </c>
      <c r="U206" s="161">
        <v>0</v>
      </c>
      <c r="V206" s="161">
        <f>U206*H206</f>
        <v>0</v>
      </c>
      <c r="W206" s="161">
        <v>0</v>
      </c>
      <c r="X206" s="162">
        <f>W206*H206</f>
        <v>0</v>
      </c>
      <c r="AR206" s="12" t="s">
        <v>267</v>
      </c>
      <c r="AT206" s="12" t="s">
        <v>134</v>
      </c>
      <c r="AU206" s="12" t="s">
        <v>75</v>
      </c>
      <c r="AY206" s="12" t="s">
        <v>139</v>
      </c>
      <c r="BE206" s="163">
        <f>IF(O206="základní",K206,0)</f>
        <v>0</v>
      </c>
      <c r="BF206" s="163">
        <f>IF(O206="snížená",K206,0)</f>
        <v>0</v>
      </c>
      <c r="BG206" s="163">
        <f>IF(O206="zákl. přenesená",K206,0)</f>
        <v>0</v>
      </c>
      <c r="BH206" s="163">
        <f>IF(O206="sníž. přenesená",K206,0)</f>
        <v>0</v>
      </c>
      <c r="BI206" s="163">
        <f>IF(O206="nulová",K206,0)</f>
        <v>0</v>
      </c>
      <c r="BJ206" s="12" t="s">
        <v>83</v>
      </c>
      <c r="BK206" s="163">
        <f>ROUND(P206*H206,2)</f>
        <v>0</v>
      </c>
      <c r="BL206" s="12" t="s">
        <v>268</v>
      </c>
      <c r="BM206" s="12" t="s">
        <v>625</v>
      </c>
    </row>
    <row r="207" spans="2:65" s="1" customFormat="1" ht="11.25">
      <c r="B207" s="28"/>
      <c r="C207" s="29"/>
      <c r="D207" s="164" t="s">
        <v>142</v>
      </c>
      <c r="E207" s="29"/>
      <c r="F207" s="165" t="s">
        <v>624</v>
      </c>
      <c r="G207" s="29"/>
      <c r="H207" s="29"/>
      <c r="I207" s="97"/>
      <c r="J207" s="97"/>
      <c r="K207" s="29"/>
      <c r="L207" s="29"/>
      <c r="M207" s="32"/>
      <c r="N207" s="166"/>
      <c r="O207" s="53"/>
      <c r="P207" s="53"/>
      <c r="Q207" s="53"/>
      <c r="R207" s="53"/>
      <c r="S207" s="53"/>
      <c r="T207" s="53"/>
      <c r="U207" s="53"/>
      <c r="V207" s="53"/>
      <c r="W207" s="53"/>
      <c r="X207" s="54"/>
      <c r="AT207" s="12" t="s">
        <v>142</v>
      </c>
      <c r="AU207" s="12" t="s">
        <v>75</v>
      </c>
    </row>
    <row r="208" spans="2:65" s="1" customFormat="1" ht="22.5" customHeight="1">
      <c r="B208" s="28"/>
      <c r="C208" s="182" t="s">
        <v>626</v>
      </c>
      <c r="D208" s="182" t="s">
        <v>210</v>
      </c>
      <c r="E208" s="183" t="s">
        <v>627</v>
      </c>
      <c r="F208" s="184" t="s">
        <v>628</v>
      </c>
      <c r="G208" s="185" t="s">
        <v>292</v>
      </c>
      <c r="H208" s="186">
        <v>30</v>
      </c>
      <c r="I208" s="187"/>
      <c r="J208" s="187"/>
      <c r="K208" s="188">
        <f>ROUND(P208*H208,2)</f>
        <v>0</v>
      </c>
      <c r="L208" s="184" t="s">
        <v>266</v>
      </c>
      <c r="M208" s="32"/>
      <c r="N208" s="189" t="s">
        <v>1</v>
      </c>
      <c r="O208" s="159" t="s">
        <v>44</v>
      </c>
      <c r="P208" s="160">
        <f>I208+J208</f>
        <v>0</v>
      </c>
      <c r="Q208" s="160">
        <f>ROUND(I208*H208,2)</f>
        <v>0</v>
      </c>
      <c r="R208" s="160">
        <f>ROUND(J208*H208,2)</f>
        <v>0</v>
      </c>
      <c r="S208" s="53"/>
      <c r="T208" s="161">
        <f>S208*H208</f>
        <v>0</v>
      </c>
      <c r="U208" s="161">
        <v>0</v>
      </c>
      <c r="V208" s="161">
        <f>U208*H208</f>
        <v>0</v>
      </c>
      <c r="W208" s="161">
        <v>0</v>
      </c>
      <c r="X208" s="162">
        <f>W208*H208</f>
        <v>0</v>
      </c>
      <c r="AR208" s="12" t="s">
        <v>213</v>
      </c>
      <c r="AT208" s="12" t="s">
        <v>210</v>
      </c>
      <c r="AU208" s="12" t="s">
        <v>75</v>
      </c>
      <c r="AY208" s="12" t="s">
        <v>139</v>
      </c>
      <c r="BE208" s="163">
        <f>IF(O208="základní",K208,0)</f>
        <v>0</v>
      </c>
      <c r="BF208" s="163">
        <f>IF(O208="snížená",K208,0)</f>
        <v>0</v>
      </c>
      <c r="BG208" s="163">
        <f>IF(O208="zákl. přenesená",K208,0)</f>
        <v>0</v>
      </c>
      <c r="BH208" s="163">
        <f>IF(O208="sníž. přenesená",K208,0)</f>
        <v>0</v>
      </c>
      <c r="BI208" s="163">
        <f>IF(O208="nulová",K208,0)</f>
        <v>0</v>
      </c>
      <c r="BJ208" s="12" t="s">
        <v>83</v>
      </c>
      <c r="BK208" s="163">
        <f>ROUND(P208*H208,2)</f>
        <v>0</v>
      </c>
      <c r="BL208" s="12" t="s">
        <v>213</v>
      </c>
      <c r="BM208" s="12" t="s">
        <v>629</v>
      </c>
    </row>
    <row r="209" spans="2:65" s="1" customFormat="1" ht="19.5">
      <c r="B209" s="28"/>
      <c r="C209" s="29"/>
      <c r="D209" s="164" t="s">
        <v>142</v>
      </c>
      <c r="E209" s="29"/>
      <c r="F209" s="165" t="s">
        <v>630</v>
      </c>
      <c r="G209" s="29"/>
      <c r="H209" s="29"/>
      <c r="I209" s="97"/>
      <c r="J209" s="97"/>
      <c r="K209" s="29"/>
      <c r="L209" s="29"/>
      <c r="M209" s="32"/>
      <c r="N209" s="166"/>
      <c r="O209" s="53"/>
      <c r="P209" s="53"/>
      <c r="Q209" s="53"/>
      <c r="R209" s="53"/>
      <c r="S209" s="53"/>
      <c r="T209" s="53"/>
      <c r="U209" s="53"/>
      <c r="V209" s="53"/>
      <c r="W209" s="53"/>
      <c r="X209" s="54"/>
      <c r="AT209" s="12" t="s">
        <v>142</v>
      </c>
      <c r="AU209" s="12" t="s">
        <v>75</v>
      </c>
    </row>
    <row r="210" spans="2:65" s="1" customFormat="1" ht="33.75" customHeight="1">
      <c r="B210" s="28"/>
      <c r="C210" s="182" t="s">
        <v>631</v>
      </c>
      <c r="D210" s="182" t="s">
        <v>210</v>
      </c>
      <c r="E210" s="183" t="s">
        <v>632</v>
      </c>
      <c r="F210" s="184" t="s">
        <v>633</v>
      </c>
      <c r="G210" s="185" t="s">
        <v>137</v>
      </c>
      <c r="H210" s="186">
        <v>4</v>
      </c>
      <c r="I210" s="187"/>
      <c r="J210" s="187"/>
      <c r="K210" s="188">
        <f>ROUND(P210*H210,2)</f>
        <v>0</v>
      </c>
      <c r="L210" s="184" t="s">
        <v>1</v>
      </c>
      <c r="M210" s="32"/>
      <c r="N210" s="189" t="s">
        <v>1</v>
      </c>
      <c r="O210" s="159" t="s">
        <v>44</v>
      </c>
      <c r="P210" s="160">
        <f>I210+J210</f>
        <v>0</v>
      </c>
      <c r="Q210" s="160">
        <f>ROUND(I210*H210,2)</f>
        <v>0</v>
      </c>
      <c r="R210" s="160">
        <f>ROUND(J210*H210,2)</f>
        <v>0</v>
      </c>
      <c r="S210" s="53"/>
      <c r="T210" s="161">
        <f>S210*H210</f>
        <v>0</v>
      </c>
      <c r="U210" s="161">
        <v>0</v>
      </c>
      <c r="V210" s="161">
        <f>U210*H210</f>
        <v>0</v>
      </c>
      <c r="W210" s="161">
        <v>0</v>
      </c>
      <c r="X210" s="162">
        <f>W210*H210</f>
        <v>0</v>
      </c>
      <c r="AR210" s="12" t="s">
        <v>140</v>
      </c>
      <c r="AT210" s="12" t="s">
        <v>210</v>
      </c>
      <c r="AU210" s="12" t="s">
        <v>75</v>
      </c>
      <c r="AY210" s="12" t="s">
        <v>139</v>
      </c>
      <c r="BE210" s="163">
        <f>IF(O210="základní",K210,0)</f>
        <v>0</v>
      </c>
      <c r="BF210" s="163">
        <f>IF(O210="snížená",K210,0)</f>
        <v>0</v>
      </c>
      <c r="BG210" s="163">
        <f>IF(O210="zákl. přenesená",K210,0)</f>
        <v>0</v>
      </c>
      <c r="BH210" s="163">
        <f>IF(O210="sníž. přenesená",K210,0)</f>
        <v>0</v>
      </c>
      <c r="BI210" s="163">
        <f>IF(O210="nulová",K210,0)</f>
        <v>0</v>
      </c>
      <c r="BJ210" s="12" t="s">
        <v>83</v>
      </c>
      <c r="BK210" s="163">
        <f>ROUND(P210*H210,2)</f>
        <v>0</v>
      </c>
      <c r="BL210" s="12" t="s">
        <v>140</v>
      </c>
      <c r="BM210" s="12" t="s">
        <v>634</v>
      </c>
    </row>
    <row r="211" spans="2:65" s="1" customFormat="1" ht="29.25">
      <c r="B211" s="28"/>
      <c r="C211" s="29"/>
      <c r="D211" s="164" t="s">
        <v>142</v>
      </c>
      <c r="E211" s="29"/>
      <c r="F211" s="165" t="s">
        <v>635</v>
      </c>
      <c r="G211" s="29"/>
      <c r="H211" s="29"/>
      <c r="I211" s="97"/>
      <c r="J211" s="97"/>
      <c r="K211" s="29"/>
      <c r="L211" s="29"/>
      <c r="M211" s="32"/>
      <c r="N211" s="166"/>
      <c r="O211" s="53"/>
      <c r="P211" s="53"/>
      <c r="Q211" s="53"/>
      <c r="R211" s="53"/>
      <c r="S211" s="53"/>
      <c r="T211" s="53"/>
      <c r="U211" s="53"/>
      <c r="V211" s="53"/>
      <c r="W211" s="53"/>
      <c r="X211" s="54"/>
      <c r="AT211" s="12" t="s">
        <v>142</v>
      </c>
      <c r="AU211" s="12" t="s">
        <v>75</v>
      </c>
    </row>
    <row r="212" spans="2:65" s="1" customFormat="1" ht="33.75" customHeight="1">
      <c r="B212" s="28"/>
      <c r="C212" s="182" t="s">
        <v>636</v>
      </c>
      <c r="D212" s="182" t="s">
        <v>210</v>
      </c>
      <c r="E212" s="183" t="s">
        <v>637</v>
      </c>
      <c r="F212" s="184" t="s">
        <v>638</v>
      </c>
      <c r="G212" s="185" t="s">
        <v>137</v>
      </c>
      <c r="H212" s="186">
        <v>24</v>
      </c>
      <c r="I212" s="187"/>
      <c r="J212" s="187"/>
      <c r="K212" s="188">
        <f>ROUND(P212*H212,2)</f>
        <v>0</v>
      </c>
      <c r="L212" s="184" t="s">
        <v>1</v>
      </c>
      <c r="M212" s="32"/>
      <c r="N212" s="189" t="s">
        <v>1</v>
      </c>
      <c r="O212" s="159" t="s">
        <v>44</v>
      </c>
      <c r="P212" s="160">
        <f>I212+J212</f>
        <v>0</v>
      </c>
      <c r="Q212" s="160">
        <f>ROUND(I212*H212,2)</f>
        <v>0</v>
      </c>
      <c r="R212" s="160">
        <f>ROUND(J212*H212,2)</f>
        <v>0</v>
      </c>
      <c r="S212" s="53"/>
      <c r="T212" s="161">
        <f>S212*H212</f>
        <v>0</v>
      </c>
      <c r="U212" s="161">
        <v>0</v>
      </c>
      <c r="V212" s="161">
        <f>U212*H212</f>
        <v>0</v>
      </c>
      <c r="W212" s="161">
        <v>0</v>
      </c>
      <c r="X212" s="162">
        <f>W212*H212</f>
        <v>0</v>
      </c>
      <c r="AR212" s="12" t="s">
        <v>140</v>
      </c>
      <c r="AT212" s="12" t="s">
        <v>210</v>
      </c>
      <c r="AU212" s="12" t="s">
        <v>75</v>
      </c>
      <c r="AY212" s="12" t="s">
        <v>139</v>
      </c>
      <c r="BE212" s="163">
        <f>IF(O212="základní",K212,0)</f>
        <v>0</v>
      </c>
      <c r="BF212" s="163">
        <f>IF(O212="snížená",K212,0)</f>
        <v>0</v>
      </c>
      <c r="BG212" s="163">
        <f>IF(O212="zákl. přenesená",K212,0)</f>
        <v>0</v>
      </c>
      <c r="BH212" s="163">
        <f>IF(O212="sníž. přenesená",K212,0)</f>
        <v>0</v>
      </c>
      <c r="BI212" s="163">
        <f>IF(O212="nulová",K212,0)</f>
        <v>0</v>
      </c>
      <c r="BJ212" s="12" t="s">
        <v>83</v>
      </c>
      <c r="BK212" s="163">
        <f>ROUND(P212*H212,2)</f>
        <v>0</v>
      </c>
      <c r="BL212" s="12" t="s">
        <v>140</v>
      </c>
      <c r="BM212" s="12" t="s">
        <v>639</v>
      </c>
    </row>
    <row r="213" spans="2:65" s="1" customFormat="1" ht="29.25">
      <c r="B213" s="28"/>
      <c r="C213" s="29"/>
      <c r="D213" s="164" t="s">
        <v>142</v>
      </c>
      <c r="E213" s="29"/>
      <c r="F213" s="165" t="s">
        <v>640</v>
      </c>
      <c r="G213" s="29"/>
      <c r="H213" s="29"/>
      <c r="I213" s="97"/>
      <c r="J213" s="97"/>
      <c r="K213" s="29"/>
      <c r="L213" s="29"/>
      <c r="M213" s="32"/>
      <c r="N213" s="166"/>
      <c r="O213" s="53"/>
      <c r="P213" s="53"/>
      <c r="Q213" s="53"/>
      <c r="R213" s="53"/>
      <c r="S213" s="53"/>
      <c r="T213" s="53"/>
      <c r="U213" s="53"/>
      <c r="V213" s="53"/>
      <c r="W213" s="53"/>
      <c r="X213" s="54"/>
      <c r="AT213" s="12" t="s">
        <v>142</v>
      </c>
      <c r="AU213" s="12" t="s">
        <v>75</v>
      </c>
    </row>
    <row r="214" spans="2:65" s="1" customFormat="1" ht="33.75" customHeight="1">
      <c r="B214" s="28"/>
      <c r="C214" s="182" t="s">
        <v>641</v>
      </c>
      <c r="D214" s="182" t="s">
        <v>210</v>
      </c>
      <c r="E214" s="183" t="s">
        <v>642</v>
      </c>
      <c r="F214" s="184" t="s">
        <v>643</v>
      </c>
      <c r="G214" s="185" t="s">
        <v>137</v>
      </c>
      <c r="H214" s="186">
        <v>30</v>
      </c>
      <c r="I214" s="187"/>
      <c r="J214" s="187"/>
      <c r="K214" s="188">
        <f>ROUND(P214*H214,2)</f>
        <v>0</v>
      </c>
      <c r="L214" s="184" t="s">
        <v>1</v>
      </c>
      <c r="M214" s="32"/>
      <c r="N214" s="189" t="s">
        <v>1</v>
      </c>
      <c r="O214" s="159" t="s">
        <v>44</v>
      </c>
      <c r="P214" s="160">
        <f>I214+J214</f>
        <v>0</v>
      </c>
      <c r="Q214" s="160">
        <f>ROUND(I214*H214,2)</f>
        <v>0</v>
      </c>
      <c r="R214" s="160">
        <f>ROUND(J214*H214,2)</f>
        <v>0</v>
      </c>
      <c r="S214" s="53"/>
      <c r="T214" s="161">
        <f>S214*H214</f>
        <v>0</v>
      </c>
      <c r="U214" s="161">
        <v>0</v>
      </c>
      <c r="V214" s="161">
        <f>U214*H214</f>
        <v>0</v>
      </c>
      <c r="W214" s="161">
        <v>0</v>
      </c>
      <c r="X214" s="162">
        <f>W214*H214</f>
        <v>0</v>
      </c>
      <c r="AR214" s="12" t="s">
        <v>140</v>
      </c>
      <c r="AT214" s="12" t="s">
        <v>210</v>
      </c>
      <c r="AU214" s="12" t="s">
        <v>75</v>
      </c>
      <c r="AY214" s="12" t="s">
        <v>139</v>
      </c>
      <c r="BE214" s="163">
        <f>IF(O214="základní",K214,0)</f>
        <v>0</v>
      </c>
      <c r="BF214" s="163">
        <f>IF(O214="snížená",K214,0)</f>
        <v>0</v>
      </c>
      <c r="BG214" s="163">
        <f>IF(O214="zákl. přenesená",K214,0)</f>
        <v>0</v>
      </c>
      <c r="BH214" s="163">
        <f>IF(O214="sníž. přenesená",K214,0)</f>
        <v>0</v>
      </c>
      <c r="BI214" s="163">
        <f>IF(O214="nulová",K214,0)</f>
        <v>0</v>
      </c>
      <c r="BJ214" s="12" t="s">
        <v>83</v>
      </c>
      <c r="BK214" s="163">
        <f>ROUND(P214*H214,2)</f>
        <v>0</v>
      </c>
      <c r="BL214" s="12" t="s">
        <v>140</v>
      </c>
      <c r="BM214" s="12" t="s">
        <v>644</v>
      </c>
    </row>
    <row r="215" spans="2:65" s="1" customFormat="1" ht="29.25">
      <c r="B215" s="28"/>
      <c r="C215" s="29"/>
      <c r="D215" s="164" t="s">
        <v>142</v>
      </c>
      <c r="E215" s="29"/>
      <c r="F215" s="165" t="s">
        <v>645</v>
      </c>
      <c r="G215" s="29"/>
      <c r="H215" s="29"/>
      <c r="I215" s="97"/>
      <c r="J215" s="97"/>
      <c r="K215" s="29"/>
      <c r="L215" s="29"/>
      <c r="M215" s="32"/>
      <c r="N215" s="166"/>
      <c r="O215" s="53"/>
      <c r="P215" s="53"/>
      <c r="Q215" s="53"/>
      <c r="R215" s="53"/>
      <c r="S215" s="53"/>
      <c r="T215" s="53"/>
      <c r="U215" s="53"/>
      <c r="V215" s="53"/>
      <c r="W215" s="53"/>
      <c r="X215" s="54"/>
      <c r="AT215" s="12" t="s">
        <v>142</v>
      </c>
      <c r="AU215" s="12" t="s">
        <v>75</v>
      </c>
    </row>
    <row r="216" spans="2:65" s="1" customFormat="1" ht="22.5" customHeight="1">
      <c r="B216" s="28"/>
      <c r="C216" s="149" t="s">
        <v>646</v>
      </c>
      <c r="D216" s="149" t="s">
        <v>134</v>
      </c>
      <c r="E216" s="150" t="s">
        <v>647</v>
      </c>
      <c r="F216" s="151" t="s">
        <v>648</v>
      </c>
      <c r="G216" s="152" t="s">
        <v>137</v>
      </c>
      <c r="H216" s="153">
        <v>1</v>
      </c>
      <c r="I216" s="154"/>
      <c r="J216" s="155"/>
      <c r="K216" s="156">
        <f>ROUND(P216*H216,2)</f>
        <v>0</v>
      </c>
      <c r="L216" s="151" t="s">
        <v>266</v>
      </c>
      <c r="M216" s="157"/>
      <c r="N216" s="158" t="s">
        <v>1</v>
      </c>
      <c r="O216" s="159" t="s">
        <v>44</v>
      </c>
      <c r="P216" s="160">
        <f>I216+J216</f>
        <v>0</v>
      </c>
      <c r="Q216" s="160">
        <f>ROUND(I216*H216,2)</f>
        <v>0</v>
      </c>
      <c r="R216" s="160">
        <f>ROUND(J216*H216,2)</f>
        <v>0</v>
      </c>
      <c r="S216" s="53"/>
      <c r="T216" s="161">
        <f>S216*H216</f>
        <v>0</v>
      </c>
      <c r="U216" s="161">
        <v>0</v>
      </c>
      <c r="V216" s="161">
        <f>U216*H216</f>
        <v>0</v>
      </c>
      <c r="W216" s="161">
        <v>0</v>
      </c>
      <c r="X216" s="162">
        <f>W216*H216</f>
        <v>0</v>
      </c>
      <c r="AR216" s="12" t="s">
        <v>267</v>
      </c>
      <c r="AT216" s="12" t="s">
        <v>134</v>
      </c>
      <c r="AU216" s="12" t="s">
        <v>75</v>
      </c>
      <c r="AY216" s="12" t="s">
        <v>139</v>
      </c>
      <c r="BE216" s="163">
        <f>IF(O216="základní",K216,0)</f>
        <v>0</v>
      </c>
      <c r="BF216" s="163">
        <f>IF(O216="snížená",K216,0)</f>
        <v>0</v>
      </c>
      <c r="BG216" s="163">
        <f>IF(O216="zákl. přenesená",K216,0)</f>
        <v>0</v>
      </c>
      <c r="BH216" s="163">
        <f>IF(O216="sníž. přenesená",K216,0)</f>
        <v>0</v>
      </c>
      <c r="BI216" s="163">
        <f>IF(O216="nulová",K216,0)</f>
        <v>0</v>
      </c>
      <c r="BJ216" s="12" t="s">
        <v>83</v>
      </c>
      <c r="BK216" s="163">
        <f>ROUND(P216*H216,2)</f>
        <v>0</v>
      </c>
      <c r="BL216" s="12" t="s">
        <v>268</v>
      </c>
      <c r="BM216" s="12" t="s">
        <v>649</v>
      </c>
    </row>
    <row r="217" spans="2:65" s="1" customFormat="1" ht="11.25">
      <c r="B217" s="28"/>
      <c r="C217" s="29"/>
      <c r="D217" s="164" t="s">
        <v>142</v>
      </c>
      <c r="E217" s="29"/>
      <c r="F217" s="165" t="s">
        <v>648</v>
      </c>
      <c r="G217" s="29"/>
      <c r="H217" s="29"/>
      <c r="I217" s="97"/>
      <c r="J217" s="97"/>
      <c r="K217" s="29"/>
      <c r="L217" s="29"/>
      <c r="M217" s="32"/>
      <c r="N217" s="166"/>
      <c r="O217" s="53"/>
      <c r="P217" s="53"/>
      <c r="Q217" s="53"/>
      <c r="R217" s="53"/>
      <c r="S217" s="53"/>
      <c r="T217" s="53"/>
      <c r="U217" s="53"/>
      <c r="V217" s="53"/>
      <c r="W217" s="53"/>
      <c r="X217" s="54"/>
      <c r="AT217" s="12" t="s">
        <v>142</v>
      </c>
      <c r="AU217" s="12" t="s">
        <v>75</v>
      </c>
    </row>
    <row r="218" spans="2:65" s="1" customFormat="1" ht="22.5" customHeight="1">
      <c r="B218" s="28"/>
      <c r="C218" s="149" t="s">
        <v>650</v>
      </c>
      <c r="D218" s="149" t="s">
        <v>134</v>
      </c>
      <c r="E218" s="150" t="s">
        <v>651</v>
      </c>
      <c r="F218" s="151" t="s">
        <v>652</v>
      </c>
      <c r="G218" s="152" t="s">
        <v>137</v>
      </c>
      <c r="H218" s="153">
        <v>1</v>
      </c>
      <c r="I218" s="154"/>
      <c r="J218" s="155"/>
      <c r="K218" s="156">
        <f>ROUND(P218*H218,2)</f>
        <v>0</v>
      </c>
      <c r="L218" s="151" t="s">
        <v>266</v>
      </c>
      <c r="M218" s="157"/>
      <c r="N218" s="158" t="s">
        <v>1</v>
      </c>
      <c r="O218" s="159" t="s">
        <v>44</v>
      </c>
      <c r="P218" s="160">
        <f>I218+J218</f>
        <v>0</v>
      </c>
      <c r="Q218" s="160">
        <f>ROUND(I218*H218,2)</f>
        <v>0</v>
      </c>
      <c r="R218" s="160">
        <f>ROUND(J218*H218,2)</f>
        <v>0</v>
      </c>
      <c r="S218" s="53"/>
      <c r="T218" s="161">
        <f>S218*H218</f>
        <v>0</v>
      </c>
      <c r="U218" s="161">
        <v>0</v>
      </c>
      <c r="V218" s="161">
        <f>U218*H218</f>
        <v>0</v>
      </c>
      <c r="W218" s="161">
        <v>0</v>
      </c>
      <c r="X218" s="162">
        <f>W218*H218</f>
        <v>0</v>
      </c>
      <c r="AR218" s="12" t="s">
        <v>267</v>
      </c>
      <c r="AT218" s="12" t="s">
        <v>134</v>
      </c>
      <c r="AU218" s="12" t="s">
        <v>75</v>
      </c>
      <c r="AY218" s="12" t="s">
        <v>139</v>
      </c>
      <c r="BE218" s="163">
        <f>IF(O218="základní",K218,0)</f>
        <v>0</v>
      </c>
      <c r="BF218" s="163">
        <f>IF(O218="snížená",K218,0)</f>
        <v>0</v>
      </c>
      <c r="BG218" s="163">
        <f>IF(O218="zákl. přenesená",K218,0)</f>
        <v>0</v>
      </c>
      <c r="BH218" s="163">
        <f>IF(O218="sníž. přenesená",K218,0)</f>
        <v>0</v>
      </c>
      <c r="BI218" s="163">
        <f>IF(O218="nulová",K218,0)</f>
        <v>0</v>
      </c>
      <c r="BJ218" s="12" t="s">
        <v>83</v>
      </c>
      <c r="BK218" s="163">
        <f>ROUND(P218*H218,2)</f>
        <v>0</v>
      </c>
      <c r="BL218" s="12" t="s">
        <v>268</v>
      </c>
      <c r="BM218" s="12" t="s">
        <v>653</v>
      </c>
    </row>
    <row r="219" spans="2:65" s="1" customFormat="1" ht="11.25">
      <c r="B219" s="28"/>
      <c r="C219" s="29"/>
      <c r="D219" s="164" t="s">
        <v>142</v>
      </c>
      <c r="E219" s="29"/>
      <c r="F219" s="165" t="s">
        <v>652</v>
      </c>
      <c r="G219" s="29"/>
      <c r="H219" s="29"/>
      <c r="I219" s="97"/>
      <c r="J219" s="97"/>
      <c r="K219" s="29"/>
      <c r="L219" s="29"/>
      <c r="M219" s="32"/>
      <c r="N219" s="166"/>
      <c r="O219" s="53"/>
      <c r="P219" s="53"/>
      <c r="Q219" s="53"/>
      <c r="R219" s="53"/>
      <c r="S219" s="53"/>
      <c r="T219" s="53"/>
      <c r="U219" s="53"/>
      <c r="V219" s="53"/>
      <c r="W219" s="53"/>
      <c r="X219" s="54"/>
      <c r="AT219" s="12" t="s">
        <v>142</v>
      </c>
      <c r="AU219" s="12" t="s">
        <v>75</v>
      </c>
    </row>
    <row r="220" spans="2:65" s="1" customFormat="1" ht="22.5" customHeight="1">
      <c r="B220" s="28"/>
      <c r="C220" s="182" t="s">
        <v>654</v>
      </c>
      <c r="D220" s="182" t="s">
        <v>210</v>
      </c>
      <c r="E220" s="183" t="s">
        <v>655</v>
      </c>
      <c r="F220" s="184" t="s">
        <v>656</v>
      </c>
      <c r="G220" s="185" t="s">
        <v>137</v>
      </c>
      <c r="H220" s="186">
        <v>2</v>
      </c>
      <c r="I220" s="187"/>
      <c r="J220" s="187"/>
      <c r="K220" s="188">
        <f>ROUND(P220*H220,2)</f>
        <v>0</v>
      </c>
      <c r="L220" s="184" t="s">
        <v>1</v>
      </c>
      <c r="M220" s="32"/>
      <c r="N220" s="189" t="s">
        <v>1</v>
      </c>
      <c r="O220" s="159" t="s">
        <v>44</v>
      </c>
      <c r="P220" s="160">
        <f>I220+J220</f>
        <v>0</v>
      </c>
      <c r="Q220" s="160">
        <f>ROUND(I220*H220,2)</f>
        <v>0</v>
      </c>
      <c r="R220" s="160">
        <f>ROUND(J220*H220,2)</f>
        <v>0</v>
      </c>
      <c r="S220" s="53"/>
      <c r="T220" s="161">
        <f>S220*H220</f>
        <v>0</v>
      </c>
      <c r="U220" s="161">
        <v>0</v>
      </c>
      <c r="V220" s="161">
        <f>U220*H220</f>
        <v>0</v>
      </c>
      <c r="W220" s="161">
        <v>0</v>
      </c>
      <c r="X220" s="162">
        <f>W220*H220</f>
        <v>0</v>
      </c>
      <c r="AR220" s="12" t="s">
        <v>140</v>
      </c>
      <c r="AT220" s="12" t="s">
        <v>210</v>
      </c>
      <c r="AU220" s="12" t="s">
        <v>75</v>
      </c>
      <c r="AY220" s="12" t="s">
        <v>139</v>
      </c>
      <c r="BE220" s="163">
        <f>IF(O220="základní",K220,0)</f>
        <v>0</v>
      </c>
      <c r="BF220" s="163">
        <f>IF(O220="snížená",K220,0)</f>
        <v>0</v>
      </c>
      <c r="BG220" s="163">
        <f>IF(O220="zákl. přenesená",K220,0)</f>
        <v>0</v>
      </c>
      <c r="BH220" s="163">
        <f>IF(O220="sníž. přenesená",K220,0)</f>
        <v>0</v>
      </c>
      <c r="BI220" s="163">
        <f>IF(O220="nulová",K220,0)</f>
        <v>0</v>
      </c>
      <c r="BJ220" s="12" t="s">
        <v>83</v>
      </c>
      <c r="BK220" s="163">
        <f>ROUND(P220*H220,2)</f>
        <v>0</v>
      </c>
      <c r="BL220" s="12" t="s">
        <v>140</v>
      </c>
      <c r="BM220" s="12" t="s">
        <v>657</v>
      </c>
    </row>
    <row r="221" spans="2:65" s="1" customFormat="1" ht="19.5">
      <c r="B221" s="28"/>
      <c r="C221" s="29"/>
      <c r="D221" s="164" t="s">
        <v>142</v>
      </c>
      <c r="E221" s="29"/>
      <c r="F221" s="165" t="s">
        <v>656</v>
      </c>
      <c r="G221" s="29"/>
      <c r="H221" s="29"/>
      <c r="I221" s="97"/>
      <c r="J221" s="97"/>
      <c r="K221" s="29"/>
      <c r="L221" s="29"/>
      <c r="M221" s="32"/>
      <c r="N221" s="166"/>
      <c r="O221" s="53"/>
      <c r="P221" s="53"/>
      <c r="Q221" s="53"/>
      <c r="R221" s="53"/>
      <c r="S221" s="53"/>
      <c r="T221" s="53"/>
      <c r="U221" s="53"/>
      <c r="V221" s="53"/>
      <c r="W221" s="53"/>
      <c r="X221" s="54"/>
      <c r="AT221" s="12" t="s">
        <v>142</v>
      </c>
      <c r="AU221" s="12" t="s">
        <v>75</v>
      </c>
    </row>
    <row r="222" spans="2:65" s="1" customFormat="1" ht="22.5" customHeight="1">
      <c r="B222" s="28"/>
      <c r="C222" s="149" t="s">
        <v>658</v>
      </c>
      <c r="D222" s="149" t="s">
        <v>134</v>
      </c>
      <c r="E222" s="150" t="s">
        <v>659</v>
      </c>
      <c r="F222" s="151" t="s">
        <v>660</v>
      </c>
      <c r="G222" s="152" t="s">
        <v>137</v>
      </c>
      <c r="H222" s="153">
        <v>2</v>
      </c>
      <c r="I222" s="154"/>
      <c r="J222" s="155"/>
      <c r="K222" s="156">
        <f>ROUND(P222*H222,2)</f>
        <v>0</v>
      </c>
      <c r="L222" s="151" t="s">
        <v>266</v>
      </c>
      <c r="M222" s="157"/>
      <c r="N222" s="158" t="s">
        <v>1</v>
      </c>
      <c r="O222" s="159" t="s">
        <v>44</v>
      </c>
      <c r="P222" s="160">
        <f>I222+J222</f>
        <v>0</v>
      </c>
      <c r="Q222" s="160">
        <f>ROUND(I222*H222,2)</f>
        <v>0</v>
      </c>
      <c r="R222" s="160">
        <f>ROUND(J222*H222,2)</f>
        <v>0</v>
      </c>
      <c r="S222" s="53"/>
      <c r="T222" s="161">
        <f>S222*H222</f>
        <v>0</v>
      </c>
      <c r="U222" s="161">
        <v>0</v>
      </c>
      <c r="V222" s="161">
        <f>U222*H222</f>
        <v>0</v>
      </c>
      <c r="W222" s="161">
        <v>0</v>
      </c>
      <c r="X222" s="162">
        <f>W222*H222</f>
        <v>0</v>
      </c>
      <c r="AR222" s="12" t="s">
        <v>267</v>
      </c>
      <c r="AT222" s="12" t="s">
        <v>134</v>
      </c>
      <c r="AU222" s="12" t="s">
        <v>75</v>
      </c>
      <c r="AY222" s="12" t="s">
        <v>139</v>
      </c>
      <c r="BE222" s="163">
        <f>IF(O222="základní",K222,0)</f>
        <v>0</v>
      </c>
      <c r="BF222" s="163">
        <f>IF(O222="snížená",K222,0)</f>
        <v>0</v>
      </c>
      <c r="BG222" s="163">
        <f>IF(O222="zákl. přenesená",K222,0)</f>
        <v>0</v>
      </c>
      <c r="BH222" s="163">
        <f>IF(O222="sníž. přenesená",K222,0)</f>
        <v>0</v>
      </c>
      <c r="BI222" s="163">
        <f>IF(O222="nulová",K222,0)</f>
        <v>0</v>
      </c>
      <c r="BJ222" s="12" t="s">
        <v>83</v>
      </c>
      <c r="BK222" s="163">
        <f>ROUND(P222*H222,2)</f>
        <v>0</v>
      </c>
      <c r="BL222" s="12" t="s">
        <v>268</v>
      </c>
      <c r="BM222" s="12" t="s">
        <v>661</v>
      </c>
    </row>
    <row r="223" spans="2:65" s="1" customFormat="1" ht="11.25">
      <c r="B223" s="28"/>
      <c r="C223" s="29"/>
      <c r="D223" s="164" t="s">
        <v>142</v>
      </c>
      <c r="E223" s="29"/>
      <c r="F223" s="165" t="s">
        <v>660</v>
      </c>
      <c r="G223" s="29"/>
      <c r="H223" s="29"/>
      <c r="I223" s="97"/>
      <c r="J223" s="97"/>
      <c r="K223" s="29"/>
      <c r="L223" s="29"/>
      <c r="M223" s="32"/>
      <c r="N223" s="166"/>
      <c r="O223" s="53"/>
      <c r="P223" s="53"/>
      <c r="Q223" s="53"/>
      <c r="R223" s="53"/>
      <c r="S223" s="53"/>
      <c r="T223" s="53"/>
      <c r="U223" s="53"/>
      <c r="V223" s="53"/>
      <c r="W223" s="53"/>
      <c r="X223" s="54"/>
      <c r="AT223" s="12" t="s">
        <v>142</v>
      </c>
      <c r="AU223" s="12" t="s">
        <v>75</v>
      </c>
    </row>
    <row r="224" spans="2:65" s="1" customFormat="1" ht="16.5" customHeight="1">
      <c r="B224" s="28"/>
      <c r="C224" s="182" t="s">
        <v>268</v>
      </c>
      <c r="D224" s="182" t="s">
        <v>210</v>
      </c>
      <c r="E224" s="183" t="s">
        <v>662</v>
      </c>
      <c r="F224" s="184" t="s">
        <v>663</v>
      </c>
      <c r="G224" s="185" t="s">
        <v>137</v>
      </c>
      <c r="H224" s="186">
        <v>2</v>
      </c>
      <c r="I224" s="187"/>
      <c r="J224" s="187"/>
      <c r="K224" s="188">
        <f>ROUND(P224*H224,2)</f>
        <v>0</v>
      </c>
      <c r="L224" s="184" t="s">
        <v>1</v>
      </c>
      <c r="M224" s="32"/>
      <c r="N224" s="189" t="s">
        <v>1</v>
      </c>
      <c r="O224" s="159" t="s">
        <v>44</v>
      </c>
      <c r="P224" s="160">
        <f>I224+J224</f>
        <v>0</v>
      </c>
      <c r="Q224" s="160">
        <f>ROUND(I224*H224,2)</f>
        <v>0</v>
      </c>
      <c r="R224" s="160">
        <f>ROUND(J224*H224,2)</f>
        <v>0</v>
      </c>
      <c r="S224" s="53"/>
      <c r="T224" s="161">
        <f>S224*H224</f>
        <v>0</v>
      </c>
      <c r="U224" s="161">
        <v>0</v>
      </c>
      <c r="V224" s="161">
        <f>U224*H224</f>
        <v>0</v>
      </c>
      <c r="W224" s="161">
        <v>0</v>
      </c>
      <c r="X224" s="162">
        <f>W224*H224</f>
        <v>0</v>
      </c>
      <c r="AR224" s="12" t="s">
        <v>140</v>
      </c>
      <c r="AT224" s="12" t="s">
        <v>210</v>
      </c>
      <c r="AU224" s="12" t="s">
        <v>75</v>
      </c>
      <c r="AY224" s="12" t="s">
        <v>139</v>
      </c>
      <c r="BE224" s="163">
        <f>IF(O224="základní",K224,0)</f>
        <v>0</v>
      </c>
      <c r="BF224" s="163">
        <f>IF(O224="snížená",K224,0)</f>
        <v>0</v>
      </c>
      <c r="BG224" s="163">
        <f>IF(O224="zákl. přenesená",K224,0)</f>
        <v>0</v>
      </c>
      <c r="BH224" s="163">
        <f>IF(O224="sníž. přenesená",K224,0)</f>
        <v>0</v>
      </c>
      <c r="BI224" s="163">
        <f>IF(O224="nulová",K224,0)</f>
        <v>0</v>
      </c>
      <c r="BJ224" s="12" t="s">
        <v>83</v>
      </c>
      <c r="BK224" s="163">
        <f>ROUND(P224*H224,2)</f>
        <v>0</v>
      </c>
      <c r="BL224" s="12" t="s">
        <v>140</v>
      </c>
      <c r="BM224" s="12" t="s">
        <v>664</v>
      </c>
    </row>
    <row r="225" spans="2:65" s="1" customFormat="1" ht="11.25">
      <c r="B225" s="28"/>
      <c r="C225" s="29"/>
      <c r="D225" s="164" t="s">
        <v>142</v>
      </c>
      <c r="E225" s="29"/>
      <c r="F225" s="165" t="s">
        <v>663</v>
      </c>
      <c r="G225" s="29"/>
      <c r="H225" s="29"/>
      <c r="I225" s="97"/>
      <c r="J225" s="97"/>
      <c r="K225" s="29"/>
      <c r="L225" s="29"/>
      <c r="M225" s="32"/>
      <c r="N225" s="166"/>
      <c r="O225" s="53"/>
      <c r="P225" s="53"/>
      <c r="Q225" s="53"/>
      <c r="R225" s="53"/>
      <c r="S225" s="53"/>
      <c r="T225" s="53"/>
      <c r="U225" s="53"/>
      <c r="V225" s="53"/>
      <c r="W225" s="53"/>
      <c r="X225" s="54"/>
      <c r="AT225" s="12" t="s">
        <v>142</v>
      </c>
      <c r="AU225" s="12" t="s">
        <v>75</v>
      </c>
    </row>
    <row r="226" spans="2:65" s="1" customFormat="1" ht="16.5" customHeight="1">
      <c r="B226" s="28"/>
      <c r="C226" s="182" t="s">
        <v>665</v>
      </c>
      <c r="D226" s="182" t="s">
        <v>210</v>
      </c>
      <c r="E226" s="183" t="s">
        <v>666</v>
      </c>
      <c r="F226" s="184" t="s">
        <v>667</v>
      </c>
      <c r="G226" s="185" t="s">
        <v>137</v>
      </c>
      <c r="H226" s="186">
        <v>2</v>
      </c>
      <c r="I226" s="187"/>
      <c r="J226" s="187"/>
      <c r="K226" s="188">
        <f>ROUND(P226*H226,2)</f>
        <v>0</v>
      </c>
      <c r="L226" s="184" t="s">
        <v>1</v>
      </c>
      <c r="M226" s="32"/>
      <c r="N226" s="189" t="s">
        <v>1</v>
      </c>
      <c r="O226" s="159" t="s">
        <v>44</v>
      </c>
      <c r="P226" s="160">
        <f>I226+J226</f>
        <v>0</v>
      </c>
      <c r="Q226" s="160">
        <f>ROUND(I226*H226,2)</f>
        <v>0</v>
      </c>
      <c r="R226" s="160">
        <f>ROUND(J226*H226,2)</f>
        <v>0</v>
      </c>
      <c r="S226" s="53"/>
      <c r="T226" s="161">
        <f>S226*H226</f>
        <v>0</v>
      </c>
      <c r="U226" s="161">
        <v>0</v>
      </c>
      <c r="V226" s="161">
        <f>U226*H226</f>
        <v>0</v>
      </c>
      <c r="W226" s="161">
        <v>0</v>
      </c>
      <c r="X226" s="162">
        <f>W226*H226</f>
        <v>0</v>
      </c>
      <c r="AR226" s="12" t="s">
        <v>140</v>
      </c>
      <c r="AT226" s="12" t="s">
        <v>210</v>
      </c>
      <c r="AU226" s="12" t="s">
        <v>75</v>
      </c>
      <c r="AY226" s="12" t="s">
        <v>139</v>
      </c>
      <c r="BE226" s="163">
        <f>IF(O226="základní",K226,0)</f>
        <v>0</v>
      </c>
      <c r="BF226" s="163">
        <f>IF(O226="snížená",K226,0)</f>
        <v>0</v>
      </c>
      <c r="BG226" s="163">
        <f>IF(O226="zákl. přenesená",K226,0)</f>
        <v>0</v>
      </c>
      <c r="BH226" s="163">
        <f>IF(O226="sníž. přenesená",K226,0)</f>
        <v>0</v>
      </c>
      <c r="BI226" s="163">
        <f>IF(O226="nulová",K226,0)</f>
        <v>0</v>
      </c>
      <c r="BJ226" s="12" t="s">
        <v>83</v>
      </c>
      <c r="BK226" s="163">
        <f>ROUND(P226*H226,2)</f>
        <v>0</v>
      </c>
      <c r="BL226" s="12" t="s">
        <v>140</v>
      </c>
      <c r="BM226" s="12" t="s">
        <v>668</v>
      </c>
    </row>
    <row r="227" spans="2:65" s="1" customFormat="1" ht="11.25">
      <c r="B227" s="28"/>
      <c r="C227" s="29"/>
      <c r="D227" s="164" t="s">
        <v>142</v>
      </c>
      <c r="E227" s="29"/>
      <c r="F227" s="165" t="s">
        <v>667</v>
      </c>
      <c r="G227" s="29"/>
      <c r="H227" s="29"/>
      <c r="I227" s="97"/>
      <c r="J227" s="97"/>
      <c r="K227" s="29"/>
      <c r="L227" s="29"/>
      <c r="M227" s="32"/>
      <c r="N227" s="166"/>
      <c r="O227" s="53"/>
      <c r="P227" s="53"/>
      <c r="Q227" s="53"/>
      <c r="R227" s="53"/>
      <c r="S227" s="53"/>
      <c r="T227" s="53"/>
      <c r="U227" s="53"/>
      <c r="V227" s="53"/>
      <c r="W227" s="53"/>
      <c r="X227" s="54"/>
      <c r="AT227" s="12" t="s">
        <v>142</v>
      </c>
      <c r="AU227" s="12" t="s">
        <v>75</v>
      </c>
    </row>
    <row r="228" spans="2:65" s="1" customFormat="1" ht="16.5" customHeight="1">
      <c r="B228" s="28"/>
      <c r="C228" s="182" t="s">
        <v>669</v>
      </c>
      <c r="D228" s="182" t="s">
        <v>210</v>
      </c>
      <c r="E228" s="183" t="s">
        <v>670</v>
      </c>
      <c r="F228" s="184" t="s">
        <v>671</v>
      </c>
      <c r="G228" s="185" t="s">
        <v>137</v>
      </c>
      <c r="H228" s="186">
        <v>2</v>
      </c>
      <c r="I228" s="187"/>
      <c r="J228" s="187"/>
      <c r="K228" s="188">
        <f>ROUND(P228*H228,2)</f>
        <v>0</v>
      </c>
      <c r="L228" s="184" t="s">
        <v>1</v>
      </c>
      <c r="M228" s="32"/>
      <c r="N228" s="189" t="s">
        <v>1</v>
      </c>
      <c r="O228" s="159" t="s">
        <v>44</v>
      </c>
      <c r="P228" s="160">
        <f>I228+J228</f>
        <v>0</v>
      </c>
      <c r="Q228" s="160">
        <f>ROUND(I228*H228,2)</f>
        <v>0</v>
      </c>
      <c r="R228" s="160">
        <f>ROUND(J228*H228,2)</f>
        <v>0</v>
      </c>
      <c r="S228" s="53"/>
      <c r="T228" s="161">
        <f>S228*H228</f>
        <v>0</v>
      </c>
      <c r="U228" s="161">
        <v>0</v>
      </c>
      <c r="V228" s="161">
        <f>U228*H228</f>
        <v>0</v>
      </c>
      <c r="W228" s="161">
        <v>0</v>
      </c>
      <c r="X228" s="162">
        <f>W228*H228</f>
        <v>0</v>
      </c>
      <c r="AR228" s="12" t="s">
        <v>140</v>
      </c>
      <c r="AT228" s="12" t="s">
        <v>210</v>
      </c>
      <c r="AU228" s="12" t="s">
        <v>75</v>
      </c>
      <c r="AY228" s="12" t="s">
        <v>139</v>
      </c>
      <c r="BE228" s="163">
        <f>IF(O228="základní",K228,0)</f>
        <v>0</v>
      </c>
      <c r="BF228" s="163">
        <f>IF(O228="snížená",K228,0)</f>
        <v>0</v>
      </c>
      <c r="BG228" s="163">
        <f>IF(O228="zákl. přenesená",K228,0)</f>
        <v>0</v>
      </c>
      <c r="BH228" s="163">
        <f>IF(O228="sníž. přenesená",K228,0)</f>
        <v>0</v>
      </c>
      <c r="BI228" s="163">
        <f>IF(O228="nulová",K228,0)</f>
        <v>0</v>
      </c>
      <c r="BJ228" s="12" t="s">
        <v>83</v>
      </c>
      <c r="BK228" s="163">
        <f>ROUND(P228*H228,2)</f>
        <v>0</v>
      </c>
      <c r="BL228" s="12" t="s">
        <v>140</v>
      </c>
      <c r="BM228" s="12" t="s">
        <v>672</v>
      </c>
    </row>
    <row r="229" spans="2:65" s="1" customFormat="1" ht="11.25">
      <c r="B229" s="28"/>
      <c r="C229" s="29"/>
      <c r="D229" s="164" t="s">
        <v>142</v>
      </c>
      <c r="E229" s="29"/>
      <c r="F229" s="165" t="s">
        <v>671</v>
      </c>
      <c r="G229" s="29"/>
      <c r="H229" s="29"/>
      <c r="I229" s="97"/>
      <c r="J229" s="97"/>
      <c r="K229" s="29"/>
      <c r="L229" s="29"/>
      <c r="M229" s="32"/>
      <c r="N229" s="166"/>
      <c r="O229" s="53"/>
      <c r="P229" s="53"/>
      <c r="Q229" s="53"/>
      <c r="R229" s="53"/>
      <c r="S229" s="53"/>
      <c r="T229" s="53"/>
      <c r="U229" s="53"/>
      <c r="V229" s="53"/>
      <c r="W229" s="53"/>
      <c r="X229" s="54"/>
      <c r="AT229" s="12" t="s">
        <v>142</v>
      </c>
      <c r="AU229" s="12" t="s">
        <v>75</v>
      </c>
    </row>
    <row r="230" spans="2:65" s="1" customFormat="1" ht="22.5" customHeight="1">
      <c r="B230" s="28"/>
      <c r="C230" s="182" t="s">
        <v>673</v>
      </c>
      <c r="D230" s="182" t="s">
        <v>210</v>
      </c>
      <c r="E230" s="183" t="s">
        <v>674</v>
      </c>
      <c r="F230" s="184" t="s">
        <v>675</v>
      </c>
      <c r="G230" s="185" t="s">
        <v>137</v>
      </c>
      <c r="H230" s="186">
        <v>2</v>
      </c>
      <c r="I230" s="187"/>
      <c r="J230" s="187"/>
      <c r="K230" s="188">
        <f>ROUND(P230*H230,2)</f>
        <v>0</v>
      </c>
      <c r="L230" s="184" t="s">
        <v>1</v>
      </c>
      <c r="M230" s="32"/>
      <c r="N230" s="189" t="s">
        <v>1</v>
      </c>
      <c r="O230" s="159" t="s">
        <v>44</v>
      </c>
      <c r="P230" s="160">
        <f>I230+J230</f>
        <v>0</v>
      </c>
      <c r="Q230" s="160">
        <f>ROUND(I230*H230,2)</f>
        <v>0</v>
      </c>
      <c r="R230" s="160">
        <f>ROUND(J230*H230,2)</f>
        <v>0</v>
      </c>
      <c r="S230" s="53"/>
      <c r="T230" s="161">
        <f>S230*H230</f>
        <v>0</v>
      </c>
      <c r="U230" s="161">
        <v>0</v>
      </c>
      <c r="V230" s="161">
        <f>U230*H230</f>
        <v>0</v>
      </c>
      <c r="W230" s="161">
        <v>0</v>
      </c>
      <c r="X230" s="162">
        <f>W230*H230</f>
        <v>0</v>
      </c>
      <c r="AR230" s="12" t="s">
        <v>140</v>
      </c>
      <c r="AT230" s="12" t="s">
        <v>210</v>
      </c>
      <c r="AU230" s="12" t="s">
        <v>75</v>
      </c>
      <c r="AY230" s="12" t="s">
        <v>139</v>
      </c>
      <c r="BE230" s="163">
        <f>IF(O230="základní",K230,0)</f>
        <v>0</v>
      </c>
      <c r="BF230" s="163">
        <f>IF(O230="snížená",K230,0)</f>
        <v>0</v>
      </c>
      <c r="BG230" s="163">
        <f>IF(O230="zákl. přenesená",K230,0)</f>
        <v>0</v>
      </c>
      <c r="BH230" s="163">
        <f>IF(O230="sníž. přenesená",K230,0)</f>
        <v>0</v>
      </c>
      <c r="BI230" s="163">
        <f>IF(O230="nulová",K230,0)</f>
        <v>0</v>
      </c>
      <c r="BJ230" s="12" t="s">
        <v>83</v>
      </c>
      <c r="BK230" s="163">
        <f>ROUND(P230*H230,2)</f>
        <v>0</v>
      </c>
      <c r="BL230" s="12" t="s">
        <v>140</v>
      </c>
      <c r="BM230" s="12" t="s">
        <v>676</v>
      </c>
    </row>
    <row r="231" spans="2:65" s="1" customFormat="1" ht="19.5">
      <c r="B231" s="28"/>
      <c r="C231" s="29"/>
      <c r="D231" s="164" t="s">
        <v>142</v>
      </c>
      <c r="E231" s="29"/>
      <c r="F231" s="165" t="s">
        <v>675</v>
      </c>
      <c r="G231" s="29"/>
      <c r="H231" s="29"/>
      <c r="I231" s="97"/>
      <c r="J231" s="97"/>
      <c r="K231" s="29"/>
      <c r="L231" s="29"/>
      <c r="M231" s="32"/>
      <c r="N231" s="166"/>
      <c r="O231" s="53"/>
      <c r="P231" s="53"/>
      <c r="Q231" s="53"/>
      <c r="R231" s="53"/>
      <c r="S231" s="53"/>
      <c r="T231" s="53"/>
      <c r="U231" s="53"/>
      <c r="V231" s="53"/>
      <c r="W231" s="53"/>
      <c r="X231" s="54"/>
      <c r="AT231" s="12" t="s">
        <v>142</v>
      </c>
      <c r="AU231" s="12" t="s">
        <v>75</v>
      </c>
    </row>
    <row r="232" spans="2:65" s="1" customFormat="1" ht="16.5" customHeight="1">
      <c r="B232" s="28"/>
      <c r="C232" s="182" t="s">
        <v>677</v>
      </c>
      <c r="D232" s="182" t="s">
        <v>210</v>
      </c>
      <c r="E232" s="183" t="s">
        <v>678</v>
      </c>
      <c r="F232" s="184" t="s">
        <v>679</v>
      </c>
      <c r="G232" s="185" t="s">
        <v>137</v>
      </c>
      <c r="H232" s="186">
        <v>6</v>
      </c>
      <c r="I232" s="187"/>
      <c r="J232" s="187"/>
      <c r="K232" s="188">
        <f>ROUND(P232*H232,2)</f>
        <v>0</v>
      </c>
      <c r="L232" s="184" t="s">
        <v>1</v>
      </c>
      <c r="M232" s="32"/>
      <c r="N232" s="189" t="s">
        <v>1</v>
      </c>
      <c r="O232" s="159" t="s">
        <v>44</v>
      </c>
      <c r="P232" s="160">
        <f>I232+J232</f>
        <v>0</v>
      </c>
      <c r="Q232" s="160">
        <f>ROUND(I232*H232,2)</f>
        <v>0</v>
      </c>
      <c r="R232" s="160">
        <f>ROUND(J232*H232,2)</f>
        <v>0</v>
      </c>
      <c r="S232" s="53"/>
      <c r="T232" s="161">
        <f>S232*H232</f>
        <v>0</v>
      </c>
      <c r="U232" s="161">
        <v>0</v>
      </c>
      <c r="V232" s="161">
        <f>U232*H232</f>
        <v>0</v>
      </c>
      <c r="W232" s="161">
        <v>0</v>
      </c>
      <c r="X232" s="162">
        <f>W232*H232</f>
        <v>0</v>
      </c>
      <c r="AR232" s="12" t="s">
        <v>140</v>
      </c>
      <c r="AT232" s="12" t="s">
        <v>210</v>
      </c>
      <c r="AU232" s="12" t="s">
        <v>75</v>
      </c>
      <c r="AY232" s="12" t="s">
        <v>139</v>
      </c>
      <c r="BE232" s="163">
        <f>IF(O232="základní",K232,0)</f>
        <v>0</v>
      </c>
      <c r="BF232" s="163">
        <f>IF(O232="snížená",K232,0)</f>
        <v>0</v>
      </c>
      <c r="BG232" s="163">
        <f>IF(O232="zákl. přenesená",K232,0)</f>
        <v>0</v>
      </c>
      <c r="BH232" s="163">
        <f>IF(O232="sníž. přenesená",K232,0)</f>
        <v>0</v>
      </c>
      <c r="BI232" s="163">
        <f>IF(O232="nulová",K232,0)</f>
        <v>0</v>
      </c>
      <c r="BJ232" s="12" t="s">
        <v>83</v>
      </c>
      <c r="BK232" s="163">
        <f>ROUND(P232*H232,2)</f>
        <v>0</v>
      </c>
      <c r="BL232" s="12" t="s">
        <v>140</v>
      </c>
      <c r="BM232" s="12" t="s">
        <v>680</v>
      </c>
    </row>
    <row r="233" spans="2:65" s="1" customFormat="1" ht="11.25">
      <c r="B233" s="28"/>
      <c r="C233" s="29"/>
      <c r="D233" s="164" t="s">
        <v>142</v>
      </c>
      <c r="E233" s="29"/>
      <c r="F233" s="165" t="s">
        <v>679</v>
      </c>
      <c r="G233" s="29"/>
      <c r="H233" s="29"/>
      <c r="I233" s="97"/>
      <c r="J233" s="97"/>
      <c r="K233" s="29"/>
      <c r="L233" s="29"/>
      <c r="M233" s="32"/>
      <c r="N233" s="166"/>
      <c r="O233" s="53"/>
      <c r="P233" s="53"/>
      <c r="Q233" s="53"/>
      <c r="R233" s="53"/>
      <c r="S233" s="53"/>
      <c r="T233" s="53"/>
      <c r="U233" s="53"/>
      <c r="V233" s="53"/>
      <c r="W233" s="53"/>
      <c r="X233" s="54"/>
      <c r="AT233" s="12" t="s">
        <v>142</v>
      </c>
      <c r="AU233" s="12" t="s">
        <v>75</v>
      </c>
    </row>
    <row r="234" spans="2:65" s="1" customFormat="1" ht="22.5" customHeight="1">
      <c r="B234" s="28"/>
      <c r="C234" s="182" t="s">
        <v>681</v>
      </c>
      <c r="D234" s="182" t="s">
        <v>210</v>
      </c>
      <c r="E234" s="183" t="s">
        <v>682</v>
      </c>
      <c r="F234" s="184" t="s">
        <v>683</v>
      </c>
      <c r="G234" s="185" t="s">
        <v>137</v>
      </c>
      <c r="H234" s="186">
        <v>6</v>
      </c>
      <c r="I234" s="187"/>
      <c r="J234" s="187"/>
      <c r="K234" s="188">
        <f>ROUND(P234*H234,2)</f>
        <v>0</v>
      </c>
      <c r="L234" s="184" t="s">
        <v>1</v>
      </c>
      <c r="M234" s="32"/>
      <c r="N234" s="189" t="s">
        <v>1</v>
      </c>
      <c r="O234" s="159" t="s">
        <v>44</v>
      </c>
      <c r="P234" s="160">
        <f>I234+J234</f>
        <v>0</v>
      </c>
      <c r="Q234" s="160">
        <f>ROUND(I234*H234,2)</f>
        <v>0</v>
      </c>
      <c r="R234" s="160">
        <f>ROUND(J234*H234,2)</f>
        <v>0</v>
      </c>
      <c r="S234" s="53"/>
      <c r="T234" s="161">
        <f>S234*H234</f>
        <v>0</v>
      </c>
      <c r="U234" s="161">
        <v>0</v>
      </c>
      <c r="V234" s="161">
        <f>U234*H234</f>
        <v>0</v>
      </c>
      <c r="W234" s="161">
        <v>0</v>
      </c>
      <c r="X234" s="162">
        <f>W234*H234</f>
        <v>0</v>
      </c>
      <c r="AR234" s="12" t="s">
        <v>140</v>
      </c>
      <c r="AT234" s="12" t="s">
        <v>210</v>
      </c>
      <c r="AU234" s="12" t="s">
        <v>75</v>
      </c>
      <c r="AY234" s="12" t="s">
        <v>139</v>
      </c>
      <c r="BE234" s="163">
        <f>IF(O234="základní",K234,0)</f>
        <v>0</v>
      </c>
      <c r="BF234" s="163">
        <f>IF(O234="snížená",K234,0)</f>
        <v>0</v>
      </c>
      <c r="BG234" s="163">
        <f>IF(O234="zákl. přenesená",K234,0)</f>
        <v>0</v>
      </c>
      <c r="BH234" s="163">
        <f>IF(O234="sníž. přenesená",K234,0)</f>
        <v>0</v>
      </c>
      <c r="BI234" s="163">
        <f>IF(O234="nulová",K234,0)</f>
        <v>0</v>
      </c>
      <c r="BJ234" s="12" t="s">
        <v>83</v>
      </c>
      <c r="BK234" s="163">
        <f>ROUND(P234*H234,2)</f>
        <v>0</v>
      </c>
      <c r="BL234" s="12" t="s">
        <v>140</v>
      </c>
      <c r="BM234" s="12" t="s">
        <v>684</v>
      </c>
    </row>
    <row r="235" spans="2:65" s="1" customFormat="1" ht="19.5">
      <c r="B235" s="28"/>
      <c r="C235" s="29"/>
      <c r="D235" s="164" t="s">
        <v>142</v>
      </c>
      <c r="E235" s="29"/>
      <c r="F235" s="165" t="s">
        <v>683</v>
      </c>
      <c r="G235" s="29"/>
      <c r="H235" s="29"/>
      <c r="I235" s="97"/>
      <c r="J235" s="97"/>
      <c r="K235" s="29"/>
      <c r="L235" s="29"/>
      <c r="M235" s="32"/>
      <c r="N235" s="166"/>
      <c r="O235" s="53"/>
      <c r="P235" s="53"/>
      <c r="Q235" s="53"/>
      <c r="R235" s="53"/>
      <c r="S235" s="53"/>
      <c r="T235" s="53"/>
      <c r="U235" s="53"/>
      <c r="V235" s="53"/>
      <c r="W235" s="53"/>
      <c r="X235" s="54"/>
      <c r="AT235" s="12" t="s">
        <v>142</v>
      </c>
      <c r="AU235" s="12" t="s">
        <v>75</v>
      </c>
    </row>
    <row r="236" spans="2:65" s="1" customFormat="1" ht="22.5" customHeight="1">
      <c r="B236" s="28"/>
      <c r="C236" s="149" t="s">
        <v>685</v>
      </c>
      <c r="D236" s="149" t="s">
        <v>134</v>
      </c>
      <c r="E236" s="150" t="s">
        <v>686</v>
      </c>
      <c r="F236" s="151" t="s">
        <v>687</v>
      </c>
      <c r="G236" s="152" t="s">
        <v>137</v>
      </c>
      <c r="H236" s="153">
        <v>10</v>
      </c>
      <c r="I236" s="154"/>
      <c r="J236" s="155"/>
      <c r="K236" s="156">
        <f>ROUND(P236*H236,2)</f>
        <v>0</v>
      </c>
      <c r="L236" s="151" t="s">
        <v>266</v>
      </c>
      <c r="M236" s="157"/>
      <c r="N236" s="158" t="s">
        <v>1</v>
      </c>
      <c r="O236" s="159" t="s">
        <v>44</v>
      </c>
      <c r="P236" s="160">
        <f>I236+J236</f>
        <v>0</v>
      </c>
      <c r="Q236" s="160">
        <f>ROUND(I236*H236,2)</f>
        <v>0</v>
      </c>
      <c r="R236" s="160">
        <f>ROUND(J236*H236,2)</f>
        <v>0</v>
      </c>
      <c r="S236" s="53"/>
      <c r="T236" s="161">
        <f>S236*H236</f>
        <v>0</v>
      </c>
      <c r="U236" s="161">
        <v>0</v>
      </c>
      <c r="V236" s="161">
        <f>U236*H236</f>
        <v>0</v>
      </c>
      <c r="W236" s="161">
        <v>0</v>
      </c>
      <c r="X236" s="162">
        <f>W236*H236</f>
        <v>0</v>
      </c>
      <c r="AR236" s="12" t="s">
        <v>267</v>
      </c>
      <c r="AT236" s="12" t="s">
        <v>134</v>
      </c>
      <c r="AU236" s="12" t="s">
        <v>75</v>
      </c>
      <c r="AY236" s="12" t="s">
        <v>139</v>
      </c>
      <c r="BE236" s="163">
        <f>IF(O236="základní",K236,0)</f>
        <v>0</v>
      </c>
      <c r="BF236" s="163">
        <f>IF(O236="snížená",K236,0)</f>
        <v>0</v>
      </c>
      <c r="BG236" s="163">
        <f>IF(O236="zákl. přenesená",K236,0)</f>
        <v>0</v>
      </c>
      <c r="BH236" s="163">
        <f>IF(O236="sníž. přenesená",K236,0)</f>
        <v>0</v>
      </c>
      <c r="BI236" s="163">
        <f>IF(O236="nulová",K236,0)</f>
        <v>0</v>
      </c>
      <c r="BJ236" s="12" t="s">
        <v>83</v>
      </c>
      <c r="BK236" s="163">
        <f>ROUND(P236*H236,2)</f>
        <v>0</v>
      </c>
      <c r="BL236" s="12" t="s">
        <v>268</v>
      </c>
      <c r="BM236" s="12" t="s">
        <v>688</v>
      </c>
    </row>
    <row r="237" spans="2:65" s="1" customFormat="1" ht="11.25">
      <c r="B237" s="28"/>
      <c r="C237" s="29"/>
      <c r="D237" s="164" t="s">
        <v>142</v>
      </c>
      <c r="E237" s="29"/>
      <c r="F237" s="165" t="s">
        <v>687</v>
      </c>
      <c r="G237" s="29"/>
      <c r="H237" s="29"/>
      <c r="I237" s="97"/>
      <c r="J237" s="97"/>
      <c r="K237" s="29"/>
      <c r="L237" s="29"/>
      <c r="M237" s="32"/>
      <c r="N237" s="166"/>
      <c r="O237" s="53"/>
      <c r="P237" s="53"/>
      <c r="Q237" s="53"/>
      <c r="R237" s="53"/>
      <c r="S237" s="53"/>
      <c r="T237" s="53"/>
      <c r="U237" s="53"/>
      <c r="V237" s="53"/>
      <c r="W237" s="53"/>
      <c r="X237" s="54"/>
      <c r="AT237" s="12" t="s">
        <v>142</v>
      </c>
      <c r="AU237" s="12" t="s">
        <v>75</v>
      </c>
    </row>
    <row r="238" spans="2:65" s="1" customFormat="1" ht="22.5" customHeight="1">
      <c r="B238" s="28"/>
      <c r="C238" s="182" t="s">
        <v>689</v>
      </c>
      <c r="D238" s="182" t="s">
        <v>210</v>
      </c>
      <c r="E238" s="183" t="s">
        <v>690</v>
      </c>
      <c r="F238" s="184" t="s">
        <v>691</v>
      </c>
      <c r="G238" s="185" t="s">
        <v>137</v>
      </c>
      <c r="H238" s="186">
        <v>10</v>
      </c>
      <c r="I238" s="187"/>
      <c r="J238" s="187"/>
      <c r="K238" s="188">
        <f>ROUND(P238*H238,2)</f>
        <v>0</v>
      </c>
      <c r="L238" s="184" t="s">
        <v>1</v>
      </c>
      <c r="M238" s="32"/>
      <c r="N238" s="189" t="s">
        <v>1</v>
      </c>
      <c r="O238" s="159" t="s">
        <v>44</v>
      </c>
      <c r="P238" s="160">
        <f>I238+J238</f>
        <v>0</v>
      </c>
      <c r="Q238" s="160">
        <f>ROUND(I238*H238,2)</f>
        <v>0</v>
      </c>
      <c r="R238" s="160">
        <f>ROUND(J238*H238,2)</f>
        <v>0</v>
      </c>
      <c r="S238" s="53"/>
      <c r="T238" s="161">
        <f>S238*H238</f>
        <v>0</v>
      </c>
      <c r="U238" s="161">
        <v>0</v>
      </c>
      <c r="V238" s="161">
        <f>U238*H238</f>
        <v>0</v>
      </c>
      <c r="W238" s="161">
        <v>0</v>
      </c>
      <c r="X238" s="162">
        <f>W238*H238</f>
        <v>0</v>
      </c>
      <c r="AR238" s="12" t="s">
        <v>140</v>
      </c>
      <c r="AT238" s="12" t="s">
        <v>210</v>
      </c>
      <c r="AU238" s="12" t="s">
        <v>75</v>
      </c>
      <c r="AY238" s="12" t="s">
        <v>139</v>
      </c>
      <c r="BE238" s="163">
        <f>IF(O238="základní",K238,0)</f>
        <v>0</v>
      </c>
      <c r="BF238" s="163">
        <f>IF(O238="snížená",K238,0)</f>
        <v>0</v>
      </c>
      <c r="BG238" s="163">
        <f>IF(O238="zákl. přenesená",K238,0)</f>
        <v>0</v>
      </c>
      <c r="BH238" s="163">
        <f>IF(O238="sníž. přenesená",K238,0)</f>
        <v>0</v>
      </c>
      <c r="BI238" s="163">
        <f>IF(O238="nulová",K238,0)</f>
        <v>0</v>
      </c>
      <c r="BJ238" s="12" t="s">
        <v>83</v>
      </c>
      <c r="BK238" s="163">
        <f>ROUND(P238*H238,2)</f>
        <v>0</v>
      </c>
      <c r="BL238" s="12" t="s">
        <v>140</v>
      </c>
      <c r="BM238" s="12" t="s">
        <v>692</v>
      </c>
    </row>
    <row r="239" spans="2:65" s="1" customFormat="1" ht="11.25">
      <c r="B239" s="28"/>
      <c r="C239" s="29"/>
      <c r="D239" s="164" t="s">
        <v>142</v>
      </c>
      <c r="E239" s="29"/>
      <c r="F239" s="165" t="s">
        <v>691</v>
      </c>
      <c r="G239" s="29"/>
      <c r="H239" s="29"/>
      <c r="I239" s="97"/>
      <c r="J239" s="97"/>
      <c r="K239" s="29"/>
      <c r="L239" s="29"/>
      <c r="M239" s="32"/>
      <c r="N239" s="166"/>
      <c r="O239" s="53"/>
      <c r="P239" s="53"/>
      <c r="Q239" s="53"/>
      <c r="R239" s="53"/>
      <c r="S239" s="53"/>
      <c r="T239" s="53"/>
      <c r="U239" s="53"/>
      <c r="V239" s="53"/>
      <c r="W239" s="53"/>
      <c r="X239" s="54"/>
      <c r="AT239" s="12" t="s">
        <v>142</v>
      </c>
      <c r="AU239" s="12" t="s">
        <v>75</v>
      </c>
    </row>
    <row r="240" spans="2:65" s="1" customFormat="1" ht="16.5" customHeight="1">
      <c r="B240" s="28"/>
      <c r="C240" s="182" t="s">
        <v>693</v>
      </c>
      <c r="D240" s="182" t="s">
        <v>210</v>
      </c>
      <c r="E240" s="183" t="s">
        <v>694</v>
      </c>
      <c r="F240" s="184" t="s">
        <v>695</v>
      </c>
      <c r="G240" s="185" t="s">
        <v>137</v>
      </c>
      <c r="H240" s="186">
        <v>2</v>
      </c>
      <c r="I240" s="187"/>
      <c r="J240" s="187"/>
      <c r="K240" s="188">
        <f>ROUND(P240*H240,2)</f>
        <v>0</v>
      </c>
      <c r="L240" s="184" t="s">
        <v>1</v>
      </c>
      <c r="M240" s="32"/>
      <c r="N240" s="189" t="s">
        <v>1</v>
      </c>
      <c r="O240" s="159" t="s">
        <v>44</v>
      </c>
      <c r="P240" s="160">
        <f>I240+J240</f>
        <v>0</v>
      </c>
      <c r="Q240" s="160">
        <f>ROUND(I240*H240,2)</f>
        <v>0</v>
      </c>
      <c r="R240" s="160">
        <f>ROUND(J240*H240,2)</f>
        <v>0</v>
      </c>
      <c r="S240" s="53"/>
      <c r="T240" s="161">
        <f>S240*H240</f>
        <v>0</v>
      </c>
      <c r="U240" s="161">
        <v>0</v>
      </c>
      <c r="V240" s="161">
        <f>U240*H240</f>
        <v>0</v>
      </c>
      <c r="W240" s="161">
        <v>0</v>
      </c>
      <c r="X240" s="162">
        <f>W240*H240</f>
        <v>0</v>
      </c>
      <c r="AR240" s="12" t="s">
        <v>140</v>
      </c>
      <c r="AT240" s="12" t="s">
        <v>210</v>
      </c>
      <c r="AU240" s="12" t="s">
        <v>75</v>
      </c>
      <c r="AY240" s="12" t="s">
        <v>139</v>
      </c>
      <c r="BE240" s="163">
        <f>IF(O240="základní",K240,0)</f>
        <v>0</v>
      </c>
      <c r="BF240" s="163">
        <f>IF(O240="snížená",K240,0)</f>
        <v>0</v>
      </c>
      <c r="BG240" s="163">
        <f>IF(O240="zákl. přenesená",K240,0)</f>
        <v>0</v>
      </c>
      <c r="BH240" s="163">
        <f>IF(O240="sníž. přenesená",K240,0)</f>
        <v>0</v>
      </c>
      <c r="BI240" s="163">
        <f>IF(O240="nulová",K240,0)</f>
        <v>0</v>
      </c>
      <c r="BJ240" s="12" t="s">
        <v>83</v>
      </c>
      <c r="BK240" s="163">
        <f>ROUND(P240*H240,2)</f>
        <v>0</v>
      </c>
      <c r="BL240" s="12" t="s">
        <v>140</v>
      </c>
      <c r="BM240" s="12" t="s">
        <v>696</v>
      </c>
    </row>
    <row r="241" spans="2:65" s="1" customFormat="1" ht="11.25">
      <c r="B241" s="28"/>
      <c r="C241" s="29"/>
      <c r="D241" s="164" t="s">
        <v>142</v>
      </c>
      <c r="E241" s="29"/>
      <c r="F241" s="165" t="s">
        <v>695</v>
      </c>
      <c r="G241" s="29"/>
      <c r="H241" s="29"/>
      <c r="I241" s="97"/>
      <c r="J241" s="97"/>
      <c r="K241" s="29"/>
      <c r="L241" s="29"/>
      <c r="M241" s="32"/>
      <c r="N241" s="166"/>
      <c r="O241" s="53"/>
      <c r="P241" s="53"/>
      <c r="Q241" s="53"/>
      <c r="R241" s="53"/>
      <c r="S241" s="53"/>
      <c r="T241" s="53"/>
      <c r="U241" s="53"/>
      <c r="V241" s="53"/>
      <c r="W241" s="53"/>
      <c r="X241" s="54"/>
      <c r="AT241" s="12" t="s">
        <v>142</v>
      </c>
      <c r="AU241" s="12" t="s">
        <v>75</v>
      </c>
    </row>
    <row r="242" spans="2:65" s="1" customFormat="1" ht="22.5" customHeight="1">
      <c r="B242" s="28"/>
      <c r="C242" s="182" t="s">
        <v>697</v>
      </c>
      <c r="D242" s="182" t="s">
        <v>210</v>
      </c>
      <c r="E242" s="183" t="s">
        <v>698</v>
      </c>
      <c r="F242" s="184" t="s">
        <v>699</v>
      </c>
      <c r="G242" s="185" t="s">
        <v>137</v>
      </c>
      <c r="H242" s="186">
        <v>2</v>
      </c>
      <c r="I242" s="187"/>
      <c r="J242" s="187"/>
      <c r="K242" s="188">
        <f>ROUND(P242*H242,2)</f>
        <v>0</v>
      </c>
      <c r="L242" s="184" t="s">
        <v>266</v>
      </c>
      <c r="M242" s="32"/>
      <c r="N242" s="189" t="s">
        <v>1</v>
      </c>
      <c r="O242" s="159" t="s">
        <v>44</v>
      </c>
      <c r="P242" s="160">
        <f>I242+J242</f>
        <v>0</v>
      </c>
      <c r="Q242" s="160">
        <f>ROUND(I242*H242,2)</f>
        <v>0</v>
      </c>
      <c r="R242" s="160">
        <f>ROUND(J242*H242,2)</f>
        <v>0</v>
      </c>
      <c r="S242" s="53"/>
      <c r="T242" s="161">
        <f>S242*H242</f>
        <v>0</v>
      </c>
      <c r="U242" s="161">
        <v>0</v>
      </c>
      <c r="V242" s="161">
        <f>U242*H242</f>
        <v>0</v>
      </c>
      <c r="W242" s="161">
        <v>0</v>
      </c>
      <c r="X242" s="162">
        <f>W242*H242</f>
        <v>0</v>
      </c>
      <c r="AR242" s="12" t="s">
        <v>213</v>
      </c>
      <c r="AT242" s="12" t="s">
        <v>210</v>
      </c>
      <c r="AU242" s="12" t="s">
        <v>75</v>
      </c>
      <c r="AY242" s="12" t="s">
        <v>139</v>
      </c>
      <c r="BE242" s="163">
        <f>IF(O242="základní",K242,0)</f>
        <v>0</v>
      </c>
      <c r="BF242" s="163">
        <f>IF(O242="snížená",K242,0)</f>
        <v>0</v>
      </c>
      <c r="BG242" s="163">
        <f>IF(O242="zákl. přenesená",K242,0)</f>
        <v>0</v>
      </c>
      <c r="BH242" s="163">
        <f>IF(O242="sníž. přenesená",K242,0)</f>
        <v>0</v>
      </c>
      <c r="BI242" s="163">
        <f>IF(O242="nulová",K242,0)</f>
        <v>0</v>
      </c>
      <c r="BJ242" s="12" t="s">
        <v>83</v>
      </c>
      <c r="BK242" s="163">
        <f>ROUND(P242*H242,2)</f>
        <v>0</v>
      </c>
      <c r="BL242" s="12" t="s">
        <v>213</v>
      </c>
      <c r="BM242" s="12" t="s">
        <v>700</v>
      </c>
    </row>
    <row r="243" spans="2:65" s="1" customFormat="1" ht="11.25">
      <c r="B243" s="28"/>
      <c r="C243" s="29"/>
      <c r="D243" s="164" t="s">
        <v>142</v>
      </c>
      <c r="E243" s="29"/>
      <c r="F243" s="165" t="s">
        <v>699</v>
      </c>
      <c r="G243" s="29"/>
      <c r="H243" s="29"/>
      <c r="I243" s="97"/>
      <c r="J243" s="97"/>
      <c r="K243" s="29"/>
      <c r="L243" s="29"/>
      <c r="M243" s="32"/>
      <c r="N243" s="166"/>
      <c r="O243" s="53"/>
      <c r="P243" s="53"/>
      <c r="Q243" s="53"/>
      <c r="R243" s="53"/>
      <c r="S243" s="53"/>
      <c r="T243" s="53"/>
      <c r="U243" s="53"/>
      <c r="V243" s="53"/>
      <c r="W243" s="53"/>
      <c r="X243" s="54"/>
      <c r="AT243" s="12" t="s">
        <v>142</v>
      </c>
      <c r="AU243" s="12" t="s">
        <v>75</v>
      </c>
    </row>
    <row r="244" spans="2:65" s="1" customFormat="1" ht="22.5" customHeight="1">
      <c r="B244" s="28"/>
      <c r="C244" s="149" t="s">
        <v>701</v>
      </c>
      <c r="D244" s="149" t="s">
        <v>134</v>
      </c>
      <c r="E244" s="150" t="s">
        <v>702</v>
      </c>
      <c r="F244" s="151" t="s">
        <v>703</v>
      </c>
      <c r="G244" s="152" t="s">
        <v>137</v>
      </c>
      <c r="H244" s="153">
        <v>4</v>
      </c>
      <c r="I244" s="154"/>
      <c r="J244" s="155"/>
      <c r="K244" s="156">
        <f>ROUND(P244*H244,2)</f>
        <v>0</v>
      </c>
      <c r="L244" s="151" t="s">
        <v>266</v>
      </c>
      <c r="M244" s="157"/>
      <c r="N244" s="158" t="s">
        <v>1</v>
      </c>
      <c r="O244" s="159" t="s">
        <v>44</v>
      </c>
      <c r="P244" s="160">
        <f>I244+J244</f>
        <v>0</v>
      </c>
      <c r="Q244" s="160">
        <f>ROUND(I244*H244,2)</f>
        <v>0</v>
      </c>
      <c r="R244" s="160">
        <f>ROUND(J244*H244,2)</f>
        <v>0</v>
      </c>
      <c r="S244" s="53"/>
      <c r="T244" s="161">
        <f>S244*H244</f>
        <v>0</v>
      </c>
      <c r="U244" s="161">
        <v>0</v>
      </c>
      <c r="V244" s="161">
        <f>U244*H244</f>
        <v>0</v>
      </c>
      <c r="W244" s="161">
        <v>0</v>
      </c>
      <c r="X244" s="162">
        <f>W244*H244</f>
        <v>0</v>
      </c>
      <c r="AR244" s="12" t="s">
        <v>267</v>
      </c>
      <c r="AT244" s="12" t="s">
        <v>134</v>
      </c>
      <c r="AU244" s="12" t="s">
        <v>75</v>
      </c>
      <c r="AY244" s="12" t="s">
        <v>139</v>
      </c>
      <c r="BE244" s="163">
        <f>IF(O244="základní",K244,0)</f>
        <v>0</v>
      </c>
      <c r="BF244" s="163">
        <f>IF(O244="snížená",K244,0)</f>
        <v>0</v>
      </c>
      <c r="BG244" s="163">
        <f>IF(O244="zákl. přenesená",K244,0)</f>
        <v>0</v>
      </c>
      <c r="BH244" s="163">
        <f>IF(O244="sníž. přenesená",K244,0)</f>
        <v>0</v>
      </c>
      <c r="BI244" s="163">
        <f>IF(O244="nulová",K244,0)</f>
        <v>0</v>
      </c>
      <c r="BJ244" s="12" t="s">
        <v>83</v>
      </c>
      <c r="BK244" s="163">
        <f>ROUND(P244*H244,2)</f>
        <v>0</v>
      </c>
      <c r="BL244" s="12" t="s">
        <v>268</v>
      </c>
      <c r="BM244" s="12" t="s">
        <v>704</v>
      </c>
    </row>
    <row r="245" spans="2:65" s="1" customFormat="1" ht="11.25">
      <c r="B245" s="28"/>
      <c r="C245" s="29"/>
      <c r="D245" s="164" t="s">
        <v>142</v>
      </c>
      <c r="E245" s="29"/>
      <c r="F245" s="165" t="s">
        <v>703</v>
      </c>
      <c r="G245" s="29"/>
      <c r="H245" s="29"/>
      <c r="I245" s="97"/>
      <c r="J245" s="97"/>
      <c r="K245" s="29"/>
      <c r="L245" s="29"/>
      <c r="M245" s="32"/>
      <c r="N245" s="166"/>
      <c r="O245" s="53"/>
      <c r="P245" s="53"/>
      <c r="Q245" s="53"/>
      <c r="R245" s="53"/>
      <c r="S245" s="53"/>
      <c r="T245" s="53"/>
      <c r="U245" s="53"/>
      <c r="V245" s="53"/>
      <c r="W245" s="53"/>
      <c r="X245" s="54"/>
      <c r="AT245" s="12" t="s">
        <v>142</v>
      </c>
      <c r="AU245" s="12" t="s">
        <v>75</v>
      </c>
    </row>
    <row r="246" spans="2:65" s="1" customFormat="1" ht="22.5" customHeight="1">
      <c r="B246" s="28"/>
      <c r="C246" s="149" t="s">
        <v>705</v>
      </c>
      <c r="D246" s="149" t="s">
        <v>134</v>
      </c>
      <c r="E246" s="150" t="s">
        <v>706</v>
      </c>
      <c r="F246" s="151" t="s">
        <v>707</v>
      </c>
      <c r="G246" s="152" t="s">
        <v>137</v>
      </c>
      <c r="H246" s="153">
        <v>1</v>
      </c>
      <c r="I246" s="154"/>
      <c r="J246" s="155"/>
      <c r="K246" s="156">
        <f>ROUND(P246*H246,2)</f>
        <v>0</v>
      </c>
      <c r="L246" s="151" t="s">
        <v>266</v>
      </c>
      <c r="M246" s="157"/>
      <c r="N246" s="158" t="s">
        <v>1</v>
      </c>
      <c r="O246" s="159" t="s">
        <v>44</v>
      </c>
      <c r="P246" s="160">
        <f>I246+J246</f>
        <v>0</v>
      </c>
      <c r="Q246" s="160">
        <f>ROUND(I246*H246,2)</f>
        <v>0</v>
      </c>
      <c r="R246" s="160">
        <f>ROUND(J246*H246,2)</f>
        <v>0</v>
      </c>
      <c r="S246" s="53"/>
      <c r="T246" s="161">
        <f>S246*H246</f>
        <v>0</v>
      </c>
      <c r="U246" s="161">
        <v>0</v>
      </c>
      <c r="V246" s="161">
        <f>U246*H246</f>
        <v>0</v>
      </c>
      <c r="W246" s="161">
        <v>0</v>
      </c>
      <c r="X246" s="162">
        <f>W246*H246</f>
        <v>0</v>
      </c>
      <c r="AR246" s="12" t="s">
        <v>267</v>
      </c>
      <c r="AT246" s="12" t="s">
        <v>134</v>
      </c>
      <c r="AU246" s="12" t="s">
        <v>75</v>
      </c>
      <c r="AY246" s="12" t="s">
        <v>139</v>
      </c>
      <c r="BE246" s="163">
        <f>IF(O246="základní",K246,0)</f>
        <v>0</v>
      </c>
      <c r="BF246" s="163">
        <f>IF(O246="snížená",K246,0)</f>
        <v>0</v>
      </c>
      <c r="BG246" s="163">
        <f>IF(O246="zákl. přenesená",K246,0)</f>
        <v>0</v>
      </c>
      <c r="BH246" s="163">
        <f>IF(O246="sníž. přenesená",K246,0)</f>
        <v>0</v>
      </c>
      <c r="BI246" s="163">
        <f>IF(O246="nulová",K246,0)</f>
        <v>0</v>
      </c>
      <c r="BJ246" s="12" t="s">
        <v>83</v>
      </c>
      <c r="BK246" s="163">
        <f>ROUND(P246*H246,2)</f>
        <v>0</v>
      </c>
      <c r="BL246" s="12" t="s">
        <v>268</v>
      </c>
      <c r="BM246" s="12" t="s">
        <v>708</v>
      </c>
    </row>
    <row r="247" spans="2:65" s="1" customFormat="1" ht="11.25">
      <c r="B247" s="28"/>
      <c r="C247" s="29"/>
      <c r="D247" s="164" t="s">
        <v>142</v>
      </c>
      <c r="E247" s="29"/>
      <c r="F247" s="165" t="s">
        <v>707</v>
      </c>
      <c r="G247" s="29"/>
      <c r="H247" s="29"/>
      <c r="I247" s="97"/>
      <c r="J247" s="97"/>
      <c r="K247" s="29"/>
      <c r="L247" s="29"/>
      <c r="M247" s="32"/>
      <c r="N247" s="166"/>
      <c r="O247" s="53"/>
      <c r="P247" s="53"/>
      <c r="Q247" s="53"/>
      <c r="R247" s="53"/>
      <c r="S247" s="53"/>
      <c r="T247" s="53"/>
      <c r="U247" s="53"/>
      <c r="V247" s="53"/>
      <c r="W247" s="53"/>
      <c r="X247" s="54"/>
      <c r="AT247" s="12" t="s">
        <v>142</v>
      </c>
      <c r="AU247" s="12" t="s">
        <v>75</v>
      </c>
    </row>
    <row r="248" spans="2:65" s="1" customFormat="1" ht="19.5">
      <c r="B248" s="28"/>
      <c r="C248" s="29"/>
      <c r="D248" s="164" t="s">
        <v>270</v>
      </c>
      <c r="E248" s="29"/>
      <c r="F248" s="193" t="s">
        <v>709</v>
      </c>
      <c r="G248" s="29"/>
      <c r="H248" s="29"/>
      <c r="I248" s="97"/>
      <c r="J248" s="97"/>
      <c r="K248" s="29"/>
      <c r="L248" s="29"/>
      <c r="M248" s="32"/>
      <c r="N248" s="166"/>
      <c r="O248" s="53"/>
      <c r="P248" s="53"/>
      <c r="Q248" s="53"/>
      <c r="R248" s="53"/>
      <c r="S248" s="53"/>
      <c r="T248" s="53"/>
      <c r="U248" s="53"/>
      <c r="V248" s="53"/>
      <c r="W248" s="53"/>
      <c r="X248" s="54"/>
      <c r="AT248" s="12" t="s">
        <v>270</v>
      </c>
      <c r="AU248" s="12" t="s">
        <v>75</v>
      </c>
    </row>
    <row r="249" spans="2:65" s="1" customFormat="1" ht="22.5" customHeight="1">
      <c r="B249" s="28"/>
      <c r="C249" s="182" t="s">
        <v>710</v>
      </c>
      <c r="D249" s="182" t="s">
        <v>210</v>
      </c>
      <c r="E249" s="183" t="s">
        <v>711</v>
      </c>
      <c r="F249" s="184" t="s">
        <v>712</v>
      </c>
      <c r="G249" s="185" t="s">
        <v>137</v>
      </c>
      <c r="H249" s="186">
        <v>5</v>
      </c>
      <c r="I249" s="187"/>
      <c r="J249" s="187"/>
      <c r="K249" s="188">
        <f>ROUND(P249*H249,2)</f>
        <v>0</v>
      </c>
      <c r="L249" s="184" t="s">
        <v>1</v>
      </c>
      <c r="M249" s="32"/>
      <c r="N249" s="189" t="s">
        <v>1</v>
      </c>
      <c r="O249" s="159" t="s">
        <v>44</v>
      </c>
      <c r="P249" s="160">
        <f>I249+J249</f>
        <v>0</v>
      </c>
      <c r="Q249" s="160">
        <f>ROUND(I249*H249,2)</f>
        <v>0</v>
      </c>
      <c r="R249" s="160">
        <f>ROUND(J249*H249,2)</f>
        <v>0</v>
      </c>
      <c r="S249" s="53"/>
      <c r="T249" s="161">
        <f>S249*H249</f>
        <v>0</v>
      </c>
      <c r="U249" s="161">
        <v>0</v>
      </c>
      <c r="V249" s="161">
        <f>U249*H249</f>
        <v>0</v>
      </c>
      <c r="W249" s="161">
        <v>0</v>
      </c>
      <c r="X249" s="162">
        <f>W249*H249</f>
        <v>0</v>
      </c>
      <c r="AR249" s="12" t="s">
        <v>140</v>
      </c>
      <c r="AT249" s="12" t="s">
        <v>210</v>
      </c>
      <c r="AU249" s="12" t="s">
        <v>75</v>
      </c>
      <c r="AY249" s="12" t="s">
        <v>139</v>
      </c>
      <c r="BE249" s="163">
        <f>IF(O249="základní",K249,0)</f>
        <v>0</v>
      </c>
      <c r="BF249" s="163">
        <f>IF(O249="snížená",K249,0)</f>
        <v>0</v>
      </c>
      <c r="BG249" s="163">
        <f>IF(O249="zákl. přenesená",K249,0)</f>
        <v>0</v>
      </c>
      <c r="BH249" s="163">
        <f>IF(O249="sníž. přenesená",K249,0)</f>
        <v>0</v>
      </c>
      <c r="BI249" s="163">
        <f>IF(O249="nulová",K249,0)</f>
        <v>0</v>
      </c>
      <c r="BJ249" s="12" t="s">
        <v>83</v>
      </c>
      <c r="BK249" s="163">
        <f>ROUND(P249*H249,2)</f>
        <v>0</v>
      </c>
      <c r="BL249" s="12" t="s">
        <v>140</v>
      </c>
      <c r="BM249" s="12" t="s">
        <v>713</v>
      </c>
    </row>
    <row r="250" spans="2:65" s="1" customFormat="1" ht="19.5">
      <c r="B250" s="28"/>
      <c r="C250" s="29"/>
      <c r="D250" s="164" t="s">
        <v>142</v>
      </c>
      <c r="E250" s="29"/>
      <c r="F250" s="165" t="s">
        <v>712</v>
      </c>
      <c r="G250" s="29"/>
      <c r="H250" s="29"/>
      <c r="I250" s="97"/>
      <c r="J250" s="97"/>
      <c r="K250" s="29"/>
      <c r="L250" s="29"/>
      <c r="M250" s="32"/>
      <c r="N250" s="166"/>
      <c r="O250" s="53"/>
      <c r="P250" s="53"/>
      <c r="Q250" s="53"/>
      <c r="R250" s="53"/>
      <c r="S250" s="53"/>
      <c r="T250" s="53"/>
      <c r="U250" s="53"/>
      <c r="V250" s="53"/>
      <c r="W250" s="53"/>
      <c r="X250" s="54"/>
      <c r="AT250" s="12" t="s">
        <v>142</v>
      </c>
      <c r="AU250" s="12" t="s">
        <v>75</v>
      </c>
    </row>
    <row r="251" spans="2:65" s="1" customFormat="1" ht="16.5" customHeight="1">
      <c r="B251" s="28"/>
      <c r="C251" s="182" t="s">
        <v>714</v>
      </c>
      <c r="D251" s="182" t="s">
        <v>210</v>
      </c>
      <c r="E251" s="183" t="s">
        <v>715</v>
      </c>
      <c r="F251" s="184" t="s">
        <v>716</v>
      </c>
      <c r="G251" s="185" t="s">
        <v>137</v>
      </c>
      <c r="H251" s="186">
        <v>1</v>
      </c>
      <c r="I251" s="187"/>
      <c r="J251" s="187"/>
      <c r="K251" s="188">
        <f>ROUND(P251*H251,2)</f>
        <v>0</v>
      </c>
      <c r="L251" s="184" t="s">
        <v>1</v>
      </c>
      <c r="M251" s="32"/>
      <c r="N251" s="189" t="s">
        <v>1</v>
      </c>
      <c r="O251" s="159" t="s">
        <v>44</v>
      </c>
      <c r="P251" s="160">
        <f>I251+J251</f>
        <v>0</v>
      </c>
      <c r="Q251" s="160">
        <f>ROUND(I251*H251,2)</f>
        <v>0</v>
      </c>
      <c r="R251" s="160">
        <f>ROUND(J251*H251,2)</f>
        <v>0</v>
      </c>
      <c r="S251" s="53"/>
      <c r="T251" s="161">
        <f>S251*H251</f>
        <v>0</v>
      </c>
      <c r="U251" s="161">
        <v>0</v>
      </c>
      <c r="V251" s="161">
        <f>U251*H251</f>
        <v>0</v>
      </c>
      <c r="W251" s="161">
        <v>0</v>
      </c>
      <c r="X251" s="162">
        <f>W251*H251</f>
        <v>0</v>
      </c>
      <c r="AR251" s="12" t="s">
        <v>140</v>
      </c>
      <c r="AT251" s="12" t="s">
        <v>210</v>
      </c>
      <c r="AU251" s="12" t="s">
        <v>75</v>
      </c>
      <c r="AY251" s="12" t="s">
        <v>139</v>
      </c>
      <c r="BE251" s="163">
        <f>IF(O251="základní",K251,0)</f>
        <v>0</v>
      </c>
      <c r="BF251" s="163">
        <f>IF(O251="snížená",K251,0)</f>
        <v>0</v>
      </c>
      <c r="BG251" s="163">
        <f>IF(O251="zákl. přenesená",K251,0)</f>
        <v>0</v>
      </c>
      <c r="BH251" s="163">
        <f>IF(O251="sníž. přenesená",K251,0)</f>
        <v>0</v>
      </c>
      <c r="BI251" s="163">
        <f>IF(O251="nulová",K251,0)</f>
        <v>0</v>
      </c>
      <c r="BJ251" s="12" t="s">
        <v>83</v>
      </c>
      <c r="BK251" s="163">
        <f>ROUND(P251*H251,2)</f>
        <v>0</v>
      </c>
      <c r="BL251" s="12" t="s">
        <v>140</v>
      </c>
      <c r="BM251" s="12" t="s">
        <v>717</v>
      </c>
    </row>
    <row r="252" spans="2:65" s="1" customFormat="1" ht="11.25">
      <c r="B252" s="28"/>
      <c r="C252" s="29"/>
      <c r="D252" s="164" t="s">
        <v>142</v>
      </c>
      <c r="E252" s="29"/>
      <c r="F252" s="165" t="s">
        <v>716</v>
      </c>
      <c r="G252" s="29"/>
      <c r="H252" s="29"/>
      <c r="I252" s="97"/>
      <c r="J252" s="97"/>
      <c r="K252" s="29"/>
      <c r="L252" s="29"/>
      <c r="M252" s="32"/>
      <c r="N252" s="166"/>
      <c r="O252" s="53"/>
      <c r="P252" s="53"/>
      <c r="Q252" s="53"/>
      <c r="R252" s="53"/>
      <c r="S252" s="53"/>
      <c r="T252" s="53"/>
      <c r="U252" s="53"/>
      <c r="V252" s="53"/>
      <c r="W252" s="53"/>
      <c r="X252" s="54"/>
      <c r="AT252" s="12" t="s">
        <v>142</v>
      </c>
      <c r="AU252" s="12" t="s">
        <v>75</v>
      </c>
    </row>
    <row r="253" spans="2:65" s="1" customFormat="1" ht="16.5" customHeight="1">
      <c r="B253" s="28"/>
      <c r="C253" s="182" t="s">
        <v>718</v>
      </c>
      <c r="D253" s="182" t="s">
        <v>210</v>
      </c>
      <c r="E253" s="183" t="s">
        <v>719</v>
      </c>
      <c r="F253" s="184" t="s">
        <v>720</v>
      </c>
      <c r="G253" s="185" t="s">
        <v>137</v>
      </c>
      <c r="H253" s="186">
        <v>1</v>
      </c>
      <c r="I253" s="187"/>
      <c r="J253" s="187"/>
      <c r="K253" s="188">
        <f>ROUND(P253*H253,2)</f>
        <v>0</v>
      </c>
      <c r="L253" s="184" t="s">
        <v>1</v>
      </c>
      <c r="M253" s="32"/>
      <c r="N253" s="189" t="s">
        <v>1</v>
      </c>
      <c r="O253" s="159" t="s">
        <v>44</v>
      </c>
      <c r="P253" s="160">
        <f>I253+J253</f>
        <v>0</v>
      </c>
      <c r="Q253" s="160">
        <f>ROUND(I253*H253,2)</f>
        <v>0</v>
      </c>
      <c r="R253" s="160">
        <f>ROUND(J253*H253,2)</f>
        <v>0</v>
      </c>
      <c r="S253" s="53"/>
      <c r="T253" s="161">
        <f>S253*H253</f>
        <v>0</v>
      </c>
      <c r="U253" s="161">
        <v>0</v>
      </c>
      <c r="V253" s="161">
        <f>U253*H253</f>
        <v>0</v>
      </c>
      <c r="W253" s="161">
        <v>0</v>
      </c>
      <c r="X253" s="162">
        <f>W253*H253</f>
        <v>0</v>
      </c>
      <c r="AR253" s="12" t="s">
        <v>140</v>
      </c>
      <c r="AT253" s="12" t="s">
        <v>210</v>
      </c>
      <c r="AU253" s="12" t="s">
        <v>75</v>
      </c>
      <c r="AY253" s="12" t="s">
        <v>139</v>
      </c>
      <c r="BE253" s="163">
        <f>IF(O253="základní",K253,0)</f>
        <v>0</v>
      </c>
      <c r="BF253" s="163">
        <f>IF(O253="snížená",K253,0)</f>
        <v>0</v>
      </c>
      <c r="BG253" s="163">
        <f>IF(O253="zákl. přenesená",K253,0)</f>
        <v>0</v>
      </c>
      <c r="BH253" s="163">
        <f>IF(O253="sníž. přenesená",K253,0)</f>
        <v>0</v>
      </c>
      <c r="BI253" s="163">
        <f>IF(O253="nulová",K253,0)</f>
        <v>0</v>
      </c>
      <c r="BJ253" s="12" t="s">
        <v>83</v>
      </c>
      <c r="BK253" s="163">
        <f>ROUND(P253*H253,2)</f>
        <v>0</v>
      </c>
      <c r="BL253" s="12" t="s">
        <v>140</v>
      </c>
      <c r="BM253" s="12" t="s">
        <v>721</v>
      </c>
    </row>
    <row r="254" spans="2:65" s="1" customFormat="1" ht="11.25">
      <c r="B254" s="28"/>
      <c r="C254" s="29"/>
      <c r="D254" s="164" t="s">
        <v>142</v>
      </c>
      <c r="E254" s="29"/>
      <c r="F254" s="165" t="s">
        <v>720</v>
      </c>
      <c r="G254" s="29"/>
      <c r="H254" s="29"/>
      <c r="I254" s="97"/>
      <c r="J254" s="97"/>
      <c r="K254" s="29"/>
      <c r="L254" s="29"/>
      <c r="M254" s="32"/>
      <c r="N254" s="166"/>
      <c r="O254" s="53"/>
      <c r="P254" s="53"/>
      <c r="Q254" s="53"/>
      <c r="R254" s="53"/>
      <c r="S254" s="53"/>
      <c r="T254" s="53"/>
      <c r="U254" s="53"/>
      <c r="V254" s="53"/>
      <c r="W254" s="53"/>
      <c r="X254" s="54"/>
      <c r="AT254" s="12" t="s">
        <v>142</v>
      </c>
      <c r="AU254" s="12" t="s">
        <v>75</v>
      </c>
    </row>
    <row r="255" spans="2:65" s="1" customFormat="1" ht="22.5" customHeight="1">
      <c r="B255" s="28"/>
      <c r="C255" s="149" t="s">
        <v>722</v>
      </c>
      <c r="D255" s="149" t="s">
        <v>134</v>
      </c>
      <c r="E255" s="150" t="s">
        <v>723</v>
      </c>
      <c r="F255" s="151" t="s">
        <v>724</v>
      </c>
      <c r="G255" s="152" t="s">
        <v>137</v>
      </c>
      <c r="H255" s="153">
        <v>7</v>
      </c>
      <c r="I255" s="154"/>
      <c r="J255" s="155"/>
      <c r="K255" s="156">
        <f>ROUND(P255*H255,2)</f>
        <v>0</v>
      </c>
      <c r="L255" s="151" t="s">
        <v>266</v>
      </c>
      <c r="M255" s="157"/>
      <c r="N255" s="158" t="s">
        <v>1</v>
      </c>
      <c r="O255" s="159" t="s">
        <v>44</v>
      </c>
      <c r="P255" s="160">
        <f>I255+J255</f>
        <v>0</v>
      </c>
      <c r="Q255" s="160">
        <f>ROUND(I255*H255,2)</f>
        <v>0</v>
      </c>
      <c r="R255" s="160">
        <f>ROUND(J255*H255,2)</f>
        <v>0</v>
      </c>
      <c r="S255" s="53"/>
      <c r="T255" s="161">
        <f>S255*H255</f>
        <v>0</v>
      </c>
      <c r="U255" s="161">
        <v>0</v>
      </c>
      <c r="V255" s="161">
        <f>U255*H255</f>
        <v>0</v>
      </c>
      <c r="W255" s="161">
        <v>0</v>
      </c>
      <c r="X255" s="162">
        <f>W255*H255</f>
        <v>0</v>
      </c>
      <c r="AR255" s="12" t="s">
        <v>138</v>
      </c>
      <c r="AT255" s="12" t="s">
        <v>134</v>
      </c>
      <c r="AU255" s="12" t="s">
        <v>75</v>
      </c>
      <c r="AY255" s="12" t="s">
        <v>139</v>
      </c>
      <c r="BE255" s="163">
        <f>IF(O255="základní",K255,0)</f>
        <v>0</v>
      </c>
      <c r="BF255" s="163">
        <f>IF(O255="snížená",K255,0)</f>
        <v>0</v>
      </c>
      <c r="BG255" s="163">
        <f>IF(O255="zákl. přenesená",K255,0)</f>
        <v>0</v>
      </c>
      <c r="BH255" s="163">
        <f>IF(O255="sníž. přenesená",K255,0)</f>
        <v>0</v>
      </c>
      <c r="BI255" s="163">
        <f>IF(O255="nulová",K255,0)</f>
        <v>0</v>
      </c>
      <c r="BJ255" s="12" t="s">
        <v>83</v>
      </c>
      <c r="BK255" s="163">
        <f>ROUND(P255*H255,2)</f>
        <v>0</v>
      </c>
      <c r="BL255" s="12" t="s">
        <v>140</v>
      </c>
      <c r="BM255" s="12" t="s">
        <v>725</v>
      </c>
    </row>
    <row r="256" spans="2:65" s="1" customFormat="1" ht="11.25">
      <c r="B256" s="28"/>
      <c r="C256" s="29"/>
      <c r="D256" s="164" t="s">
        <v>142</v>
      </c>
      <c r="E256" s="29"/>
      <c r="F256" s="165" t="s">
        <v>724</v>
      </c>
      <c r="G256" s="29"/>
      <c r="H256" s="29"/>
      <c r="I256" s="97"/>
      <c r="J256" s="97"/>
      <c r="K256" s="29"/>
      <c r="L256" s="29"/>
      <c r="M256" s="32"/>
      <c r="N256" s="166"/>
      <c r="O256" s="53"/>
      <c r="P256" s="53"/>
      <c r="Q256" s="53"/>
      <c r="R256" s="53"/>
      <c r="S256" s="53"/>
      <c r="T256" s="53"/>
      <c r="U256" s="53"/>
      <c r="V256" s="53"/>
      <c r="W256" s="53"/>
      <c r="X256" s="54"/>
      <c r="AT256" s="12" t="s">
        <v>142</v>
      </c>
      <c r="AU256" s="12" t="s">
        <v>75</v>
      </c>
    </row>
    <row r="257" spans="2:65" s="1" customFormat="1" ht="22.5" customHeight="1">
      <c r="B257" s="28"/>
      <c r="C257" s="182" t="s">
        <v>726</v>
      </c>
      <c r="D257" s="182" t="s">
        <v>210</v>
      </c>
      <c r="E257" s="183" t="s">
        <v>727</v>
      </c>
      <c r="F257" s="184" t="s">
        <v>728</v>
      </c>
      <c r="G257" s="185" t="s">
        <v>137</v>
      </c>
      <c r="H257" s="186">
        <v>7</v>
      </c>
      <c r="I257" s="187"/>
      <c r="J257" s="187"/>
      <c r="K257" s="188">
        <f>ROUND(P257*H257,2)</f>
        <v>0</v>
      </c>
      <c r="L257" s="184" t="s">
        <v>1</v>
      </c>
      <c r="M257" s="32"/>
      <c r="N257" s="189" t="s">
        <v>1</v>
      </c>
      <c r="O257" s="159" t="s">
        <v>44</v>
      </c>
      <c r="P257" s="160">
        <f>I257+J257</f>
        <v>0</v>
      </c>
      <c r="Q257" s="160">
        <f>ROUND(I257*H257,2)</f>
        <v>0</v>
      </c>
      <c r="R257" s="160">
        <f>ROUND(J257*H257,2)</f>
        <v>0</v>
      </c>
      <c r="S257" s="53"/>
      <c r="T257" s="161">
        <f>S257*H257</f>
        <v>0</v>
      </c>
      <c r="U257" s="161">
        <v>0</v>
      </c>
      <c r="V257" s="161">
        <f>U257*H257</f>
        <v>0</v>
      </c>
      <c r="W257" s="161">
        <v>0</v>
      </c>
      <c r="X257" s="162">
        <f>W257*H257</f>
        <v>0</v>
      </c>
      <c r="AR257" s="12" t="s">
        <v>140</v>
      </c>
      <c r="AT257" s="12" t="s">
        <v>210</v>
      </c>
      <c r="AU257" s="12" t="s">
        <v>75</v>
      </c>
      <c r="AY257" s="12" t="s">
        <v>139</v>
      </c>
      <c r="BE257" s="163">
        <f>IF(O257="základní",K257,0)</f>
        <v>0</v>
      </c>
      <c r="BF257" s="163">
        <f>IF(O257="snížená",K257,0)</f>
        <v>0</v>
      </c>
      <c r="BG257" s="163">
        <f>IF(O257="zákl. přenesená",K257,0)</f>
        <v>0</v>
      </c>
      <c r="BH257" s="163">
        <f>IF(O257="sníž. přenesená",K257,0)</f>
        <v>0</v>
      </c>
      <c r="BI257" s="163">
        <f>IF(O257="nulová",K257,0)</f>
        <v>0</v>
      </c>
      <c r="BJ257" s="12" t="s">
        <v>83</v>
      </c>
      <c r="BK257" s="163">
        <f>ROUND(P257*H257,2)</f>
        <v>0</v>
      </c>
      <c r="BL257" s="12" t="s">
        <v>140</v>
      </c>
      <c r="BM257" s="12" t="s">
        <v>729</v>
      </c>
    </row>
    <row r="258" spans="2:65" s="1" customFormat="1" ht="19.5">
      <c r="B258" s="28"/>
      <c r="C258" s="29"/>
      <c r="D258" s="164" t="s">
        <v>142</v>
      </c>
      <c r="E258" s="29"/>
      <c r="F258" s="165" t="s">
        <v>728</v>
      </c>
      <c r="G258" s="29"/>
      <c r="H258" s="29"/>
      <c r="I258" s="97"/>
      <c r="J258" s="97"/>
      <c r="K258" s="29"/>
      <c r="L258" s="29"/>
      <c r="M258" s="32"/>
      <c r="N258" s="166"/>
      <c r="O258" s="53"/>
      <c r="P258" s="53"/>
      <c r="Q258" s="53"/>
      <c r="R258" s="53"/>
      <c r="S258" s="53"/>
      <c r="T258" s="53"/>
      <c r="U258" s="53"/>
      <c r="V258" s="53"/>
      <c r="W258" s="53"/>
      <c r="X258" s="54"/>
      <c r="AT258" s="12" t="s">
        <v>142</v>
      </c>
      <c r="AU258" s="12" t="s">
        <v>75</v>
      </c>
    </row>
    <row r="259" spans="2:65" s="1" customFormat="1" ht="22.5" customHeight="1">
      <c r="B259" s="28"/>
      <c r="C259" s="149" t="s">
        <v>730</v>
      </c>
      <c r="D259" s="149" t="s">
        <v>134</v>
      </c>
      <c r="E259" s="150" t="s">
        <v>727</v>
      </c>
      <c r="F259" s="151" t="s">
        <v>731</v>
      </c>
      <c r="G259" s="152" t="s">
        <v>137</v>
      </c>
      <c r="H259" s="153">
        <v>7</v>
      </c>
      <c r="I259" s="154"/>
      <c r="J259" s="155"/>
      <c r="K259" s="156">
        <f>ROUND(P259*H259,2)</f>
        <v>0</v>
      </c>
      <c r="L259" s="151" t="s">
        <v>266</v>
      </c>
      <c r="M259" s="157"/>
      <c r="N259" s="158" t="s">
        <v>1</v>
      </c>
      <c r="O259" s="159" t="s">
        <v>44</v>
      </c>
      <c r="P259" s="160">
        <f>I259+J259</f>
        <v>0</v>
      </c>
      <c r="Q259" s="160">
        <f>ROUND(I259*H259,2)</f>
        <v>0</v>
      </c>
      <c r="R259" s="160">
        <f>ROUND(J259*H259,2)</f>
        <v>0</v>
      </c>
      <c r="S259" s="53"/>
      <c r="T259" s="161">
        <f>S259*H259</f>
        <v>0</v>
      </c>
      <c r="U259" s="161">
        <v>0</v>
      </c>
      <c r="V259" s="161">
        <f>U259*H259</f>
        <v>0</v>
      </c>
      <c r="W259" s="161">
        <v>0</v>
      </c>
      <c r="X259" s="162">
        <f>W259*H259</f>
        <v>0</v>
      </c>
      <c r="AR259" s="12" t="s">
        <v>138</v>
      </c>
      <c r="AT259" s="12" t="s">
        <v>134</v>
      </c>
      <c r="AU259" s="12" t="s">
        <v>75</v>
      </c>
      <c r="AY259" s="12" t="s">
        <v>139</v>
      </c>
      <c r="BE259" s="163">
        <f>IF(O259="základní",K259,0)</f>
        <v>0</v>
      </c>
      <c r="BF259" s="163">
        <f>IF(O259="snížená",K259,0)</f>
        <v>0</v>
      </c>
      <c r="BG259" s="163">
        <f>IF(O259="zákl. přenesená",K259,0)</f>
        <v>0</v>
      </c>
      <c r="BH259" s="163">
        <f>IF(O259="sníž. přenesená",K259,0)</f>
        <v>0</v>
      </c>
      <c r="BI259" s="163">
        <f>IF(O259="nulová",K259,0)</f>
        <v>0</v>
      </c>
      <c r="BJ259" s="12" t="s">
        <v>83</v>
      </c>
      <c r="BK259" s="163">
        <f>ROUND(P259*H259,2)</f>
        <v>0</v>
      </c>
      <c r="BL259" s="12" t="s">
        <v>140</v>
      </c>
      <c r="BM259" s="12" t="s">
        <v>732</v>
      </c>
    </row>
    <row r="260" spans="2:65" s="1" customFormat="1" ht="11.25">
      <c r="B260" s="28"/>
      <c r="C260" s="29"/>
      <c r="D260" s="164" t="s">
        <v>142</v>
      </c>
      <c r="E260" s="29"/>
      <c r="F260" s="165" t="s">
        <v>731</v>
      </c>
      <c r="G260" s="29"/>
      <c r="H260" s="29"/>
      <c r="I260" s="97"/>
      <c r="J260" s="97"/>
      <c r="K260" s="29"/>
      <c r="L260" s="29"/>
      <c r="M260" s="32"/>
      <c r="N260" s="166"/>
      <c r="O260" s="53"/>
      <c r="P260" s="53"/>
      <c r="Q260" s="53"/>
      <c r="R260" s="53"/>
      <c r="S260" s="53"/>
      <c r="T260" s="53"/>
      <c r="U260" s="53"/>
      <c r="V260" s="53"/>
      <c r="W260" s="53"/>
      <c r="X260" s="54"/>
      <c r="AT260" s="12" t="s">
        <v>142</v>
      </c>
      <c r="AU260" s="12" t="s">
        <v>75</v>
      </c>
    </row>
    <row r="261" spans="2:65" s="1" customFormat="1" ht="22.5" customHeight="1">
      <c r="B261" s="28"/>
      <c r="C261" s="182" t="s">
        <v>733</v>
      </c>
      <c r="D261" s="182" t="s">
        <v>210</v>
      </c>
      <c r="E261" s="183" t="s">
        <v>307</v>
      </c>
      <c r="F261" s="184" t="s">
        <v>310</v>
      </c>
      <c r="G261" s="185" t="s">
        <v>292</v>
      </c>
      <c r="H261" s="186">
        <v>28</v>
      </c>
      <c r="I261" s="187"/>
      <c r="J261" s="187"/>
      <c r="K261" s="188">
        <f>ROUND(P261*H261,2)</f>
        <v>0</v>
      </c>
      <c r="L261" s="184" t="s">
        <v>1</v>
      </c>
      <c r="M261" s="32"/>
      <c r="N261" s="189" t="s">
        <v>1</v>
      </c>
      <c r="O261" s="159" t="s">
        <v>44</v>
      </c>
      <c r="P261" s="160">
        <f>I261+J261</f>
        <v>0</v>
      </c>
      <c r="Q261" s="160">
        <f>ROUND(I261*H261,2)</f>
        <v>0</v>
      </c>
      <c r="R261" s="160">
        <f>ROUND(J261*H261,2)</f>
        <v>0</v>
      </c>
      <c r="S261" s="53"/>
      <c r="T261" s="161">
        <f>S261*H261</f>
        <v>0</v>
      </c>
      <c r="U261" s="161">
        <v>0</v>
      </c>
      <c r="V261" s="161">
        <f>U261*H261</f>
        <v>0</v>
      </c>
      <c r="W261" s="161">
        <v>0</v>
      </c>
      <c r="X261" s="162">
        <f>W261*H261</f>
        <v>0</v>
      </c>
      <c r="AR261" s="12" t="s">
        <v>140</v>
      </c>
      <c r="AT261" s="12" t="s">
        <v>210</v>
      </c>
      <c r="AU261" s="12" t="s">
        <v>75</v>
      </c>
      <c r="AY261" s="12" t="s">
        <v>139</v>
      </c>
      <c r="BE261" s="163">
        <f>IF(O261="základní",K261,0)</f>
        <v>0</v>
      </c>
      <c r="BF261" s="163">
        <f>IF(O261="snížená",K261,0)</f>
        <v>0</v>
      </c>
      <c r="BG261" s="163">
        <f>IF(O261="zákl. přenesená",K261,0)</f>
        <v>0</v>
      </c>
      <c r="BH261" s="163">
        <f>IF(O261="sníž. přenesená",K261,0)</f>
        <v>0</v>
      </c>
      <c r="BI261" s="163">
        <f>IF(O261="nulová",K261,0)</f>
        <v>0</v>
      </c>
      <c r="BJ261" s="12" t="s">
        <v>83</v>
      </c>
      <c r="BK261" s="163">
        <f>ROUND(P261*H261,2)</f>
        <v>0</v>
      </c>
      <c r="BL261" s="12" t="s">
        <v>140</v>
      </c>
      <c r="BM261" s="12" t="s">
        <v>734</v>
      </c>
    </row>
    <row r="262" spans="2:65" s="1" customFormat="1" ht="19.5">
      <c r="B262" s="28"/>
      <c r="C262" s="29"/>
      <c r="D262" s="164" t="s">
        <v>142</v>
      </c>
      <c r="E262" s="29"/>
      <c r="F262" s="165" t="s">
        <v>310</v>
      </c>
      <c r="G262" s="29"/>
      <c r="H262" s="29"/>
      <c r="I262" s="97"/>
      <c r="J262" s="97"/>
      <c r="K262" s="29"/>
      <c r="L262" s="29"/>
      <c r="M262" s="32"/>
      <c r="N262" s="166"/>
      <c r="O262" s="53"/>
      <c r="P262" s="53"/>
      <c r="Q262" s="53"/>
      <c r="R262" s="53"/>
      <c r="S262" s="53"/>
      <c r="T262" s="53"/>
      <c r="U262" s="53"/>
      <c r="V262" s="53"/>
      <c r="W262" s="53"/>
      <c r="X262" s="54"/>
      <c r="AT262" s="12" t="s">
        <v>142</v>
      </c>
      <c r="AU262" s="12" t="s">
        <v>75</v>
      </c>
    </row>
    <row r="263" spans="2:65" s="1" customFormat="1" ht="22.5" customHeight="1">
      <c r="B263" s="28"/>
      <c r="C263" s="149" t="s">
        <v>735</v>
      </c>
      <c r="D263" s="149" t="s">
        <v>134</v>
      </c>
      <c r="E263" s="150" t="s">
        <v>736</v>
      </c>
      <c r="F263" s="151" t="s">
        <v>737</v>
      </c>
      <c r="G263" s="152" t="s">
        <v>292</v>
      </c>
      <c r="H263" s="153">
        <v>170</v>
      </c>
      <c r="I263" s="154"/>
      <c r="J263" s="155"/>
      <c r="K263" s="156">
        <f>ROUND(P263*H263,2)</f>
        <v>0</v>
      </c>
      <c r="L263" s="151" t="s">
        <v>266</v>
      </c>
      <c r="M263" s="157"/>
      <c r="N263" s="158" t="s">
        <v>1</v>
      </c>
      <c r="O263" s="159" t="s">
        <v>44</v>
      </c>
      <c r="P263" s="160">
        <f>I263+J263</f>
        <v>0</v>
      </c>
      <c r="Q263" s="160">
        <f>ROUND(I263*H263,2)</f>
        <v>0</v>
      </c>
      <c r="R263" s="160">
        <f>ROUND(J263*H263,2)</f>
        <v>0</v>
      </c>
      <c r="S263" s="53"/>
      <c r="T263" s="161">
        <f>S263*H263</f>
        <v>0</v>
      </c>
      <c r="U263" s="161">
        <v>0</v>
      </c>
      <c r="V263" s="161">
        <f>U263*H263</f>
        <v>0</v>
      </c>
      <c r="W263" s="161">
        <v>0</v>
      </c>
      <c r="X263" s="162">
        <f>W263*H263</f>
        <v>0</v>
      </c>
      <c r="AR263" s="12" t="s">
        <v>138</v>
      </c>
      <c r="AT263" s="12" t="s">
        <v>134</v>
      </c>
      <c r="AU263" s="12" t="s">
        <v>75</v>
      </c>
      <c r="AY263" s="12" t="s">
        <v>139</v>
      </c>
      <c r="BE263" s="163">
        <f>IF(O263="základní",K263,0)</f>
        <v>0</v>
      </c>
      <c r="BF263" s="163">
        <f>IF(O263="snížená",K263,0)</f>
        <v>0</v>
      </c>
      <c r="BG263" s="163">
        <f>IF(O263="zákl. přenesená",K263,0)</f>
        <v>0</v>
      </c>
      <c r="BH263" s="163">
        <f>IF(O263="sníž. přenesená",K263,0)</f>
        <v>0</v>
      </c>
      <c r="BI263" s="163">
        <f>IF(O263="nulová",K263,0)</f>
        <v>0</v>
      </c>
      <c r="BJ263" s="12" t="s">
        <v>83</v>
      </c>
      <c r="BK263" s="163">
        <f>ROUND(P263*H263,2)</f>
        <v>0</v>
      </c>
      <c r="BL263" s="12" t="s">
        <v>140</v>
      </c>
      <c r="BM263" s="12" t="s">
        <v>738</v>
      </c>
    </row>
    <row r="264" spans="2:65" s="1" customFormat="1" ht="11.25">
      <c r="B264" s="28"/>
      <c r="C264" s="29"/>
      <c r="D264" s="164" t="s">
        <v>142</v>
      </c>
      <c r="E264" s="29"/>
      <c r="F264" s="165" t="s">
        <v>737</v>
      </c>
      <c r="G264" s="29"/>
      <c r="H264" s="29"/>
      <c r="I264" s="97"/>
      <c r="J264" s="97"/>
      <c r="K264" s="29"/>
      <c r="L264" s="29"/>
      <c r="M264" s="32"/>
      <c r="N264" s="166"/>
      <c r="O264" s="53"/>
      <c r="P264" s="53"/>
      <c r="Q264" s="53"/>
      <c r="R264" s="53"/>
      <c r="S264" s="53"/>
      <c r="T264" s="53"/>
      <c r="U264" s="53"/>
      <c r="V264" s="53"/>
      <c r="W264" s="53"/>
      <c r="X264" s="54"/>
      <c r="AT264" s="12" t="s">
        <v>142</v>
      </c>
      <c r="AU264" s="12" t="s">
        <v>75</v>
      </c>
    </row>
    <row r="265" spans="2:65" s="1" customFormat="1" ht="33.75" customHeight="1">
      <c r="B265" s="28"/>
      <c r="C265" s="182" t="s">
        <v>739</v>
      </c>
      <c r="D265" s="182" t="s">
        <v>210</v>
      </c>
      <c r="E265" s="183" t="s">
        <v>740</v>
      </c>
      <c r="F265" s="184" t="s">
        <v>741</v>
      </c>
      <c r="G265" s="185" t="s">
        <v>292</v>
      </c>
      <c r="H265" s="186">
        <v>170</v>
      </c>
      <c r="I265" s="187"/>
      <c r="J265" s="187"/>
      <c r="K265" s="188">
        <f>ROUND(P265*H265,2)</f>
        <v>0</v>
      </c>
      <c r="L265" s="184" t="s">
        <v>1</v>
      </c>
      <c r="M265" s="32"/>
      <c r="N265" s="189" t="s">
        <v>1</v>
      </c>
      <c r="O265" s="159" t="s">
        <v>44</v>
      </c>
      <c r="P265" s="160">
        <f>I265+J265</f>
        <v>0</v>
      </c>
      <c r="Q265" s="160">
        <f>ROUND(I265*H265,2)</f>
        <v>0</v>
      </c>
      <c r="R265" s="160">
        <f>ROUND(J265*H265,2)</f>
        <v>0</v>
      </c>
      <c r="S265" s="53"/>
      <c r="T265" s="161">
        <f>S265*H265</f>
        <v>0</v>
      </c>
      <c r="U265" s="161">
        <v>0</v>
      </c>
      <c r="V265" s="161">
        <f>U265*H265</f>
        <v>0</v>
      </c>
      <c r="W265" s="161">
        <v>0</v>
      </c>
      <c r="X265" s="162">
        <f>W265*H265</f>
        <v>0</v>
      </c>
      <c r="AR265" s="12" t="s">
        <v>140</v>
      </c>
      <c r="AT265" s="12" t="s">
        <v>210</v>
      </c>
      <c r="AU265" s="12" t="s">
        <v>75</v>
      </c>
      <c r="AY265" s="12" t="s">
        <v>139</v>
      </c>
      <c r="BE265" s="163">
        <f>IF(O265="základní",K265,0)</f>
        <v>0</v>
      </c>
      <c r="BF265" s="163">
        <f>IF(O265="snížená",K265,0)</f>
        <v>0</v>
      </c>
      <c r="BG265" s="163">
        <f>IF(O265="zákl. přenesená",K265,0)</f>
        <v>0</v>
      </c>
      <c r="BH265" s="163">
        <f>IF(O265="sníž. přenesená",K265,0)</f>
        <v>0</v>
      </c>
      <c r="BI265" s="163">
        <f>IF(O265="nulová",K265,0)</f>
        <v>0</v>
      </c>
      <c r="BJ265" s="12" t="s">
        <v>83</v>
      </c>
      <c r="BK265" s="163">
        <f>ROUND(P265*H265,2)</f>
        <v>0</v>
      </c>
      <c r="BL265" s="12" t="s">
        <v>140</v>
      </c>
      <c r="BM265" s="12" t="s">
        <v>742</v>
      </c>
    </row>
    <row r="266" spans="2:65" s="1" customFormat="1" ht="29.25">
      <c r="B266" s="28"/>
      <c r="C266" s="29"/>
      <c r="D266" s="164" t="s">
        <v>142</v>
      </c>
      <c r="E266" s="29"/>
      <c r="F266" s="165" t="s">
        <v>743</v>
      </c>
      <c r="G266" s="29"/>
      <c r="H266" s="29"/>
      <c r="I266" s="97"/>
      <c r="J266" s="97"/>
      <c r="K266" s="29"/>
      <c r="L266" s="29"/>
      <c r="M266" s="32"/>
      <c r="N266" s="166"/>
      <c r="O266" s="53"/>
      <c r="P266" s="53"/>
      <c r="Q266" s="53"/>
      <c r="R266" s="53"/>
      <c r="S266" s="53"/>
      <c r="T266" s="53"/>
      <c r="U266" s="53"/>
      <c r="V266" s="53"/>
      <c r="W266" s="53"/>
      <c r="X266" s="54"/>
      <c r="AT266" s="12" t="s">
        <v>142</v>
      </c>
      <c r="AU266" s="12" t="s">
        <v>75</v>
      </c>
    </row>
    <row r="267" spans="2:65" s="1" customFormat="1" ht="22.5" customHeight="1">
      <c r="B267" s="28"/>
      <c r="C267" s="149" t="s">
        <v>744</v>
      </c>
      <c r="D267" s="149" t="s">
        <v>134</v>
      </c>
      <c r="E267" s="150" t="s">
        <v>745</v>
      </c>
      <c r="F267" s="151" t="s">
        <v>746</v>
      </c>
      <c r="G267" s="152" t="s">
        <v>292</v>
      </c>
      <c r="H267" s="153">
        <v>35</v>
      </c>
      <c r="I267" s="154"/>
      <c r="J267" s="155"/>
      <c r="K267" s="156">
        <f>ROUND(P267*H267,2)</f>
        <v>0</v>
      </c>
      <c r="L267" s="151" t="s">
        <v>266</v>
      </c>
      <c r="M267" s="157"/>
      <c r="N267" s="158" t="s">
        <v>1</v>
      </c>
      <c r="O267" s="159" t="s">
        <v>44</v>
      </c>
      <c r="P267" s="160">
        <f>I267+J267</f>
        <v>0</v>
      </c>
      <c r="Q267" s="160">
        <f>ROUND(I267*H267,2)</f>
        <v>0</v>
      </c>
      <c r="R267" s="160">
        <f>ROUND(J267*H267,2)</f>
        <v>0</v>
      </c>
      <c r="S267" s="53"/>
      <c r="T267" s="161">
        <f>S267*H267</f>
        <v>0</v>
      </c>
      <c r="U267" s="161">
        <v>0</v>
      </c>
      <c r="V267" s="161">
        <f>U267*H267</f>
        <v>0</v>
      </c>
      <c r="W267" s="161">
        <v>0</v>
      </c>
      <c r="X267" s="162">
        <f>W267*H267</f>
        <v>0</v>
      </c>
      <c r="AR267" s="12" t="s">
        <v>138</v>
      </c>
      <c r="AT267" s="12" t="s">
        <v>134</v>
      </c>
      <c r="AU267" s="12" t="s">
        <v>75</v>
      </c>
      <c r="AY267" s="12" t="s">
        <v>139</v>
      </c>
      <c r="BE267" s="163">
        <f>IF(O267="základní",K267,0)</f>
        <v>0</v>
      </c>
      <c r="BF267" s="163">
        <f>IF(O267="snížená",K267,0)</f>
        <v>0</v>
      </c>
      <c r="BG267" s="163">
        <f>IF(O267="zákl. přenesená",K267,0)</f>
        <v>0</v>
      </c>
      <c r="BH267" s="163">
        <f>IF(O267="sníž. přenesená",K267,0)</f>
        <v>0</v>
      </c>
      <c r="BI267" s="163">
        <f>IF(O267="nulová",K267,0)</f>
        <v>0</v>
      </c>
      <c r="BJ267" s="12" t="s">
        <v>83</v>
      </c>
      <c r="BK267" s="163">
        <f>ROUND(P267*H267,2)</f>
        <v>0</v>
      </c>
      <c r="BL267" s="12" t="s">
        <v>140</v>
      </c>
      <c r="BM267" s="12" t="s">
        <v>747</v>
      </c>
    </row>
    <row r="268" spans="2:65" s="1" customFormat="1" ht="11.25">
      <c r="B268" s="28"/>
      <c r="C268" s="29"/>
      <c r="D268" s="164" t="s">
        <v>142</v>
      </c>
      <c r="E268" s="29"/>
      <c r="F268" s="165" t="s">
        <v>746</v>
      </c>
      <c r="G268" s="29"/>
      <c r="H268" s="29"/>
      <c r="I268" s="97"/>
      <c r="J268" s="97"/>
      <c r="K268" s="29"/>
      <c r="L268" s="29"/>
      <c r="M268" s="32"/>
      <c r="N268" s="166"/>
      <c r="O268" s="53"/>
      <c r="P268" s="53"/>
      <c r="Q268" s="53"/>
      <c r="R268" s="53"/>
      <c r="S268" s="53"/>
      <c r="T268" s="53"/>
      <c r="U268" s="53"/>
      <c r="V268" s="53"/>
      <c r="W268" s="53"/>
      <c r="X268" s="54"/>
      <c r="AT268" s="12" t="s">
        <v>142</v>
      </c>
      <c r="AU268" s="12" t="s">
        <v>75</v>
      </c>
    </row>
    <row r="269" spans="2:65" s="1" customFormat="1" ht="22.5" customHeight="1">
      <c r="B269" s="28"/>
      <c r="C269" s="182" t="s">
        <v>748</v>
      </c>
      <c r="D269" s="182" t="s">
        <v>210</v>
      </c>
      <c r="E269" s="183" t="s">
        <v>749</v>
      </c>
      <c r="F269" s="184" t="s">
        <v>750</v>
      </c>
      <c r="G269" s="185" t="s">
        <v>292</v>
      </c>
      <c r="H269" s="186">
        <v>35</v>
      </c>
      <c r="I269" s="187"/>
      <c r="J269" s="187"/>
      <c r="K269" s="188">
        <f>ROUND(P269*H269,2)</f>
        <v>0</v>
      </c>
      <c r="L269" s="184" t="s">
        <v>1</v>
      </c>
      <c r="M269" s="32"/>
      <c r="N269" s="189" t="s">
        <v>1</v>
      </c>
      <c r="O269" s="159" t="s">
        <v>44</v>
      </c>
      <c r="P269" s="160">
        <f>I269+J269</f>
        <v>0</v>
      </c>
      <c r="Q269" s="160">
        <f>ROUND(I269*H269,2)</f>
        <v>0</v>
      </c>
      <c r="R269" s="160">
        <f>ROUND(J269*H269,2)</f>
        <v>0</v>
      </c>
      <c r="S269" s="53"/>
      <c r="T269" s="161">
        <f>S269*H269</f>
        <v>0</v>
      </c>
      <c r="U269" s="161">
        <v>0</v>
      </c>
      <c r="V269" s="161">
        <f>U269*H269</f>
        <v>0</v>
      </c>
      <c r="W269" s="161">
        <v>0</v>
      </c>
      <c r="X269" s="162">
        <f>W269*H269</f>
        <v>0</v>
      </c>
      <c r="AR269" s="12" t="s">
        <v>140</v>
      </c>
      <c r="AT269" s="12" t="s">
        <v>210</v>
      </c>
      <c r="AU269" s="12" t="s">
        <v>75</v>
      </c>
      <c r="AY269" s="12" t="s">
        <v>139</v>
      </c>
      <c r="BE269" s="163">
        <f>IF(O269="základní",K269,0)</f>
        <v>0</v>
      </c>
      <c r="BF269" s="163">
        <f>IF(O269="snížená",K269,0)</f>
        <v>0</v>
      </c>
      <c r="BG269" s="163">
        <f>IF(O269="zákl. přenesená",K269,0)</f>
        <v>0</v>
      </c>
      <c r="BH269" s="163">
        <f>IF(O269="sníž. přenesená",K269,0)</f>
        <v>0</v>
      </c>
      <c r="BI269" s="163">
        <f>IF(O269="nulová",K269,0)</f>
        <v>0</v>
      </c>
      <c r="BJ269" s="12" t="s">
        <v>83</v>
      </c>
      <c r="BK269" s="163">
        <f>ROUND(P269*H269,2)</f>
        <v>0</v>
      </c>
      <c r="BL269" s="12" t="s">
        <v>140</v>
      </c>
      <c r="BM269" s="12" t="s">
        <v>751</v>
      </c>
    </row>
    <row r="270" spans="2:65" s="1" customFormat="1" ht="19.5">
      <c r="B270" s="28"/>
      <c r="C270" s="29"/>
      <c r="D270" s="164" t="s">
        <v>142</v>
      </c>
      <c r="E270" s="29"/>
      <c r="F270" s="165" t="s">
        <v>750</v>
      </c>
      <c r="G270" s="29"/>
      <c r="H270" s="29"/>
      <c r="I270" s="97"/>
      <c r="J270" s="97"/>
      <c r="K270" s="29"/>
      <c r="L270" s="29"/>
      <c r="M270" s="32"/>
      <c r="N270" s="166"/>
      <c r="O270" s="53"/>
      <c r="P270" s="53"/>
      <c r="Q270" s="53"/>
      <c r="R270" s="53"/>
      <c r="S270" s="53"/>
      <c r="T270" s="53"/>
      <c r="U270" s="53"/>
      <c r="V270" s="53"/>
      <c r="W270" s="53"/>
      <c r="X270" s="54"/>
      <c r="AT270" s="12" t="s">
        <v>142</v>
      </c>
      <c r="AU270" s="12" t="s">
        <v>75</v>
      </c>
    </row>
    <row r="271" spans="2:65" s="1" customFormat="1" ht="22.5" customHeight="1">
      <c r="B271" s="28"/>
      <c r="C271" s="149" t="s">
        <v>752</v>
      </c>
      <c r="D271" s="149" t="s">
        <v>134</v>
      </c>
      <c r="E271" s="150" t="s">
        <v>753</v>
      </c>
      <c r="F271" s="151" t="s">
        <v>754</v>
      </c>
      <c r="G271" s="152" t="s">
        <v>137</v>
      </c>
      <c r="H271" s="153">
        <v>10</v>
      </c>
      <c r="I271" s="154"/>
      <c r="J271" s="155"/>
      <c r="K271" s="156">
        <f>ROUND(P271*H271,2)</f>
        <v>0</v>
      </c>
      <c r="L271" s="151" t="s">
        <v>266</v>
      </c>
      <c r="M271" s="157"/>
      <c r="N271" s="158" t="s">
        <v>1</v>
      </c>
      <c r="O271" s="159" t="s">
        <v>44</v>
      </c>
      <c r="P271" s="160">
        <f>I271+J271</f>
        <v>0</v>
      </c>
      <c r="Q271" s="160">
        <f>ROUND(I271*H271,2)</f>
        <v>0</v>
      </c>
      <c r="R271" s="160">
        <f>ROUND(J271*H271,2)</f>
        <v>0</v>
      </c>
      <c r="S271" s="53"/>
      <c r="T271" s="161">
        <f>S271*H271</f>
        <v>0</v>
      </c>
      <c r="U271" s="161">
        <v>0</v>
      </c>
      <c r="V271" s="161">
        <f>U271*H271</f>
        <v>0</v>
      </c>
      <c r="W271" s="161">
        <v>0</v>
      </c>
      <c r="X271" s="162">
        <f>W271*H271</f>
        <v>0</v>
      </c>
      <c r="AR271" s="12" t="s">
        <v>138</v>
      </c>
      <c r="AT271" s="12" t="s">
        <v>134</v>
      </c>
      <c r="AU271" s="12" t="s">
        <v>75</v>
      </c>
      <c r="AY271" s="12" t="s">
        <v>139</v>
      </c>
      <c r="BE271" s="163">
        <f>IF(O271="základní",K271,0)</f>
        <v>0</v>
      </c>
      <c r="BF271" s="163">
        <f>IF(O271="snížená",K271,0)</f>
        <v>0</v>
      </c>
      <c r="BG271" s="163">
        <f>IF(O271="zákl. přenesená",K271,0)</f>
        <v>0</v>
      </c>
      <c r="BH271" s="163">
        <f>IF(O271="sníž. přenesená",K271,0)</f>
        <v>0</v>
      </c>
      <c r="BI271" s="163">
        <f>IF(O271="nulová",K271,0)</f>
        <v>0</v>
      </c>
      <c r="BJ271" s="12" t="s">
        <v>83</v>
      </c>
      <c r="BK271" s="163">
        <f>ROUND(P271*H271,2)</f>
        <v>0</v>
      </c>
      <c r="BL271" s="12" t="s">
        <v>140</v>
      </c>
      <c r="BM271" s="12" t="s">
        <v>755</v>
      </c>
    </row>
    <row r="272" spans="2:65" s="1" customFormat="1" ht="11.25">
      <c r="B272" s="28"/>
      <c r="C272" s="29"/>
      <c r="D272" s="164" t="s">
        <v>142</v>
      </c>
      <c r="E272" s="29"/>
      <c r="F272" s="165" t="s">
        <v>754</v>
      </c>
      <c r="G272" s="29"/>
      <c r="H272" s="29"/>
      <c r="I272" s="97"/>
      <c r="J272" s="97"/>
      <c r="K272" s="29"/>
      <c r="L272" s="29"/>
      <c r="M272" s="32"/>
      <c r="N272" s="166"/>
      <c r="O272" s="53"/>
      <c r="P272" s="53"/>
      <c r="Q272" s="53"/>
      <c r="R272" s="53"/>
      <c r="S272" s="53"/>
      <c r="T272" s="53"/>
      <c r="U272" s="53"/>
      <c r="V272" s="53"/>
      <c r="W272" s="53"/>
      <c r="X272" s="54"/>
      <c r="AT272" s="12" t="s">
        <v>142</v>
      </c>
      <c r="AU272" s="12" t="s">
        <v>75</v>
      </c>
    </row>
    <row r="273" spans="2:65" s="1" customFormat="1" ht="22.5" customHeight="1">
      <c r="B273" s="28"/>
      <c r="C273" s="182" t="s">
        <v>756</v>
      </c>
      <c r="D273" s="182" t="s">
        <v>210</v>
      </c>
      <c r="E273" s="183" t="s">
        <v>757</v>
      </c>
      <c r="F273" s="184" t="s">
        <v>758</v>
      </c>
      <c r="G273" s="185" t="s">
        <v>137</v>
      </c>
      <c r="H273" s="186">
        <v>10</v>
      </c>
      <c r="I273" s="187"/>
      <c r="J273" s="187"/>
      <c r="K273" s="188">
        <f>ROUND(P273*H273,2)</f>
        <v>0</v>
      </c>
      <c r="L273" s="184" t="s">
        <v>1</v>
      </c>
      <c r="M273" s="32"/>
      <c r="N273" s="189" t="s">
        <v>1</v>
      </c>
      <c r="O273" s="159" t="s">
        <v>44</v>
      </c>
      <c r="P273" s="160">
        <f>I273+J273</f>
        <v>0</v>
      </c>
      <c r="Q273" s="160">
        <f>ROUND(I273*H273,2)</f>
        <v>0</v>
      </c>
      <c r="R273" s="160">
        <f>ROUND(J273*H273,2)</f>
        <v>0</v>
      </c>
      <c r="S273" s="53"/>
      <c r="T273" s="161">
        <f>S273*H273</f>
        <v>0</v>
      </c>
      <c r="U273" s="161">
        <v>0</v>
      </c>
      <c r="V273" s="161">
        <f>U273*H273</f>
        <v>0</v>
      </c>
      <c r="W273" s="161">
        <v>0</v>
      </c>
      <c r="X273" s="162">
        <f>W273*H273</f>
        <v>0</v>
      </c>
      <c r="AR273" s="12" t="s">
        <v>140</v>
      </c>
      <c r="AT273" s="12" t="s">
        <v>210</v>
      </c>
      <c r="AU273" s="12" t="s">
        <v>75</v>
      </c>
      <c r="AY273" s="12" t="s">
        <v>139</v>
      </c>
      <c r="BE273" s="163">
        <f>IF(O273="základní",K273,0)</f>
        <v>0</v>
      </c>
      <c r="BF273" s="163">
        <f>IF(O273="snížená",K273,0)</f>
        <v>0</v>
      </c>
      <c r="BG273" s="163">
        <f>IF(O273="zákl. přenesená",K273,0)</f>
        <v>0</v>
      </c>
      <c r="BH273" s="163">
        <f>IF(O273="sníž. přenesená",K273,0)</f>
        <v>0</v>
      </c>
      <c r="BI273" s="163">
        <f>IF(O273="nulová",K273,0)</f>
        <v>0</v>
      </c>
      <c r="BJ273" s="12" t="s">
        <v>83</v>
      </c>
      <c r="BK273" s="163">
        <f>ROUND(P273*H273,2)</f>
        <v>0</v>
      </c>
      <c r="BL273" s="12" t="s">
        <v>140</v>
      </c>
      <c r="BM273" s="12" t="s">
        <v>759</v>
      </c>
    </row>
    <row r="274" spans="2:65" s="1" customFormat="1" ht="19.5">
      <c r="B274" s="28"/>
      <c r="C274" s="29"/>
      <c r="D274" s="164" t="s">
        <v>142</v>
      </c>
      <c r="E274" s="29"/>
      <c r="F274" s="165" t="s">
        <v>758</v>
      </c>
      <c r="G274" s="29"/>
      <c r="H274" s="29"/>
      <c r="I274" s="97"/>
      <c r="J274" s="97"/>
      <c r="K274" s="29"/>
      <c r="L274" s="29"/>
      <c r="M274" s="32"/>
      <c r="N274" s="166"/>
      <c r="O274" s="53"/>
      <c r="P274" s="53"/>
      <c r="Q274" s="53"/>
      <c r="R274" s="53"/>
      <c r="S274" s="53"/>
      <c r="T274" s="53"/>
      <c r="U274" s="53"/>
      <c r="V274" s="53"/>
      <c r="W274" s="53"/>
      <c r="X274" s="54"/>
      <c r="AT274" s="12" t="s">
        <v>142</v>
      </c>
      <c r="AU274" s="12" t="s">
        <v>75</v>
      </c>
    </row>
    <row r="275" spans="2:65" s="1" customFormat="1" ht="22.5" customHeight="1">
      <c r="B275" s="28"/>
      <c r="C275" s="182" t="s">
        <v>760</v>
      </c>
      <c r="D275" s="182" t="s">
        <v>210</v>
      </c>
      <c r="E275" s="183" t="s">
        <v>761</v>
      </c>
      <c r="F275" s="184" t="s">
        <v>762</v>
      </c>
      <c r="G275" s="185" t="s">
        <v>137</v>
      </c>
      <c r="H275" s="186">
        <v>60</v>
      </c>
      <c r="I275" s="187"/>
      <c r="J275" s="187"/>
      <c r="K275" s="188">
        <f>ROUND(P275*H275,2)</f>
        <v>0</v>
      </c>
      <c r="L275" s="184" t="s">
        <v>1</v>
      </c>
      <c r="M275" s="32"/>
      <c r="N275" s="189" t="s">
        <v>1</v>
      </c>
      <c r="O275" s="159" t="s">
        <v>44</v>
      </c>
      <c r="P275" s="160">
        <f>I275+J275</f>
        <v>0</v>
      </c>
      <c r="Q275" s="160">
        <f>ROUND(I275*H275,2)</f>
        <v>0</v>
      </c>
      <c r="R275" s="160">
        <f>ROUND(J275*H275,2)</f>
        <v>0</v>
      </c>
      <c r="S275" s="53"/>
      <c r="T275" s="161">
        <f>S275*H275</f>
        <v>0</v>
      </c>
      <c r="U275" s="161">
        <v>0</v>
      </c>
      <c r="V275" s="161">
        <f>U275*H275</f>
        <v>0</v>
      </c>
      <c r="W275" s="161">
        <v>0</v>
      </c>
      <c r="X275" s="162">
        <f>W275*H275</f>
        <v>0</v>
      </c>
      <c r="AR275" s="12" t="s">
        <v>140</v>
      </c>
      <c r="AT275" s="12" t="s">
        <v>210</v>
      </c>
      <c r="AU275" s="12" t="s">
        <v>75</v>
      </c>
      <c r="AY275" s="12" t="s">
        <v>139</v>
      </c>
      <c r="BE275" s="163">
        <f>IF(O275="základní",K275,0)</f>
        <v>0</v>
      </c>
      <c r="BF275" s="163">
        <f>IF(O275="snížená",K275,0)</f>
        <v>0</v>
      </c>
      <c r="BG275" s="163">
        <f>IF(O275="zákl. přenesená",K275,0)</f>
        <v>0</v>
      </c>
      <c r="BH275" s="163">
        <f>IF(O275="sníž. přenesená",K275,0)</f>
        <v>0</v>
      </c>
      <c r="BI275" s="163">
        <f>IF(O275="nulová",K275,0)</f>
        <v>0</v>
      </c>
      <c r="BJ275" s="12" t="s">
        <v>83</v>
      </c>
      <c r="BK275" s="163">
        <f>ROUND(P275*H275,2)</f>
        <v>0</v>
      </c>
      <c r="BL275" s="12" t="s">
        <v>140</v>
      </c>
      <c r="BM275" s="12" t="s">
        <v>763</v>
      </c>
    </row>
    <row r="276" spans="2:65" s="1" customFormat="1" ht="19.5">
      <c r="B276" s="28"/>
      <c r="C276" s="29"/>
      <c r="D276" s="164" t="s">
        <v>142</v>
      </c>
      <c r="E276" s="29"/>
      <c r="F276" s="165" t="s">
        <v>762</v>
      </c>
      <c r="G276" s="29"/>
      <c r="H276" s="29"/>
      <c r="I276" s="97"/>
      <c r="J276" s="97"/>
      <c r="K276" s="29"/>
      <c r="L276" s="29"/>
      <c r="M276" s="32"/>
      <c r="N276" s="166"/>
      <c r="O276" s="53"/>
      <c r="P276" s="53"/>
      <c r="Q276" s="53"/>
      <c r="R276" s="53"/>
      <c r="S276" s="53"/>
      <c r="T276" s="53"/>
      <c r="U276" s="53"/>
      <c r="V276" s="53"/>
      <c r="W276" s="53"/>
      <c r="X276" s="54"/>
      <c r="AT276" s="12" t="s">
        <v>142</v>
      </c>
      <c r="AU276" s="12" t="s">
        <v>75</v>
      </c>
    </row>
    <row r="277" spans="2:65" s="1" customFormat="1" ht="22.5" customHeight="1">
      <c r="B277" s="28"/>
      <c r="C277" s="149" t="s">
        <v>764</v>
      </c>
      <c r="D277" s="149" t="s">
        <v>134</v>
      </c>
      <c r="E277" s="150" t="s">
        <v>765</v>
      </c>
      <c r="F277" s="151" t="s">
        <v>766</v>
      </c>
      <c r="G277" s="152" t="s">
        <v>137</v>
      </c>
      <c r="H277" s="153">
        <v>2</v>
      </c>
      <c r="I277" s="154"/>
      <c r="J277" s="155"/>
      <c r="K277" s="156">
        <f>ROUND(P277*H277,2)</f>
        <v>0</v>
      </c>
      <c r="L277" s="151" t="s">
        <v>266</v>
      </c>
      <c r="M277" s="157"/>
      <c r="N277" s="158" t="s">
        <v>1</v>
      </c>
      <c r="O277" s="159" t="s">
        <v>44</v>
      </c>
      <c r="P277" s="160">
        <f>I277+J277</f>
        <v>0</v>
      </c>
      <c r="Q277" s="160">
        <f>ROUND(I277*H277,2)</f>
        <v>0</v>
      </c>
      <c r="R277" s="160">
        <f>ROUND(J277*H277,2)</f>
        <v>0</v>
      </c>
      <c r="S277" s="53"/>
      <c r="T277" s="161">
        <f>S277*H277</f>
        <v>0</v>
      </c>
      <c r="U277" s="161">
        <v>0</v>
      </c>
      <c r="V277" s="161">
        <f>U277*H277</f>
        <v>0</v>
      </c>
      <c r="W277" s="161">
        <v>0</v>
      </c>
      <c r="X277" s="162">
        <f>W277*H277</f>
        <v>0</v>
      </c>
      <c r="AR277" s="12" t="s">
        <v>138</v>
      </c>
      <c r="AT277" s="12" t="s">
        <v>134</v>
      </c>
      <c r="AU277" s="12" t="s">
        <v>75</v>
      </c>
      <c r="AY277" s="12" t="s">
        <v>139</v>
      </c>
      <c r="BE277" s="163">
        <f>IF(O277="základní",K277,0)</f>
        <v>0</v>
      </c>
      <c r="BF277" s="163">
        <f>IF(O277="snížená",K277,0)</f>
        <v>0</v>
      </c>
      <c r="BG277" s="163">
        <f>IF(O277="zákl. přenesená",K277,0)</f>
        <v>0</v>
      </c>
      <c r="BH277" s="163">
        <f>IF(O277="sníž. přenesená",K277,0)</f>
        <v>0</v>
      </c>
      <c r="BI277" s="163">
        <f>IF(O277="nulová",K277,0)</f>
        <v>0</v>
      </c>
      <c r="BJ277" s="12" t="s">
        <v>83</v>
      </c>
      <c r="BK277" s="163">
        <f>ROUND(P277*H277,2)</f>
        <v>0</v>
      </c>
      <c r="BL277" s="12" t="s">
        <v>140</v>
      </c>
      <c r="BM277" s="12" t="s">
        <v>767</v>
      </c>
    </row>
    <row r="278" spans="2:65" s="1" customFormat="1" ht="11.25">
      <c r="B278" s="28"/>
      <c r="C278" s="29"/>
      <c r="D278" s="164" t="s">
        <v>142</v>
      </c>
      <c r="E278" s="29"/>
      <c r="F278" s="165" t="s">
        <v>766</v>
      </c>
      <c r="G278" s="29"/>
      <c r="H278" s="29"/>
      <c r="I278" s="97"/>
      <c r="J278" s="97"/>
      <c r="K278" s="29"/>
      <c r="L278" s="29"/>
      <c r="M278" s="32"/>
      <c r="N278" s="166"/>
      <c r="O278" s="53"/>
      <c r="P278" s="53"/>
      <c r="Q278" s="53"/>
      <c r="R278" s="53"/>
      <c r="S278" s="53"/>
      <c r="T278" s="53"/>
      <c r="U278" s="53"/>
      <c r="V278" s="53"/>
      <c r="W278" s="53"/>
      <c r="X278" s="54"/>
      <c r="AT278" s="12" t="s">
        <v>142</v>
      </c>
      <c r="AU278" s="12" t="s">
        <v>75</v>
      </c>
    </row>
    <row r="279" spans="2:65" s="1" customFormat="1" ht="16.5" customHeight="1">
      <c r="B279" s="28"/>
      <c r="C279" s="149" t="s">
        <v>768</v>
      </c>
      <c r="D279" s="149" t="s">
        <v>134</v>
      </c>
      <c r="E279" s="150" t="s">
        <v>769</v>
      </c>
      <c r="F279" s="151" t="s">
        <v>770</v>
      </c>
      <c r="G279" s="152" t="s">
        <v>137</v>
      </c>
      <c r="H279" s="153">
        <v>40</v>
      </c>
      <c r="I279" s="154"/>
      <c r="J279" s="155"/>
      <c r="K279" s="156">
        <f>ROUND(P279*H279,2)</f>
        <v>0</v>
      </c>
      <c r="L279" s="151" t="s">
        <v>1</v>
      </c>
      <c r="M279" s="157"/>
      <c r="N279" s="158" t="s">
        <v>1</v>
      </c>
      <c r="O279" s="159" t="s">
        <v>44</v>
      </c>
      <c r="P279" s="160">
        <f>I279+J279</f>
        <v>0</v>
      </c>
      <c r="Q279" s="160">
        <f>ROUND(I279*H279,2)</f>
        <v>0</v>
      </c>
      <c r="R279" s="160">
        <f>ROUND(J279*H279,2)</f>
        <v>0</v>
      </c>
      <c r="S279" s="53"/>
      <c r="T279" s="161">
        <f>S279*H279</f>
        <v>0</v>
      </c>
      <c r="U279" s="161">
        <v>0</v>
      </c>
      <c r="V279" s="161">
        <f>U279*H279</f>
        <v>0</v>
      </c>
      <c r="W279" s="161">
        <v>0</v>
      </c>
      <c r="X279" s="162">
        <f>W279*H279</f>
        <v>0</v>
      </c>
      <c r="AR279" s="12" t="s">
        <v>138</v>
      </c>
      <c r="AT279" s="12" t="s">
        <v>134</v>
      </c>
      <c r="AU279" s="12" t="s">
        <v>75</v>
      </c>
      <c r="AY279" s="12" t="s">
        <v>139</v>
      </c>
      <c r="BE279" s="163">
        <f>IF(O279="základní",K279,0)</f>
        <v>0</v>
      </c>
      <c r="BF279" s="163">
        <f>IF(O279="snížená",K279,0)</f>
        <v>0</v>
      </c>
      <c r="BG279" s="163">
        <f>IF(O279="zákl. přenesená",K279,0)</f>
        <v>0</v>
      </c>
      <c r="BH279" s="163">
        <f>IF(O279="sníž. přenesená",K279,0)</f>
        <v>0</v>
      </c>
      <c r="BI279" s="163">
        <f>IF(O279="nulová",K279,0)</f>
        <v>0</v>
      </c>
      <c r="BJ279" s="12" t="s">
        <v>83</v>
      </c>
      <c r="BK279" s="163">
        <f>ROUND(P279*H279,2)</f>
        <v>0</v>
      </c>
      <c r="BL279" s="12" t="s">
        <v>140</v>
      </c>
      <c r="BM279" s="12" t="s">
        <v>771</v>
      </c>
    </row>
    <row r="280" spans="2:65" s="1" customFormat="1" ht="11.25">
      <c r="B280" s="28"/>
      <c r="C280" s="29"/>
      <c r="D280" s="164" t="s">
        <v>142</v>
      </c>
      <c r="E280" s="29"/>
      <c r="F280" s="165" t="s">
        <v>770</v>
      </c>
      <c r="G280" s="29"/>
      <c r="H280" s="29"/>
      <c r="I280" s="97"/>
      <c r="J280" s="97"/>
      <c r="K280" s="29"/>
      <c r="L280" s="29"/>
      <c r="M280" s="32"/>
      <c r="N280" s="166"/>
      <c r="O280" s="53"/>
      <c r="P280" s="53"/>
      <c r="Q280" s="53"/>
      <c r="R280" s="53"/>
      <c r="S280" s="53"/>
      <c r="T280" s="53"/>
      <c r="U280" s="53"/>
      <c r="V280" s="53"/>
      <c r="W280" s="53"/>
      <c r="X280" s="54"/>
      <c r="AT280" s="12" t="s">
        <v>142</v>
      </c>
      <c r="AU280" s="12" t="s">
        <v>75</v>
      </c>
    </row>
    <row r="281" spans="2:65" s="1" customFormat="1" ht="16.5" customHeight="1">
      <c r="B281" s="28"/>
      <c r="C281" s="182" t="s">
        <v>772</v>
      </c>
      <c r="D281" s="182" t="s">
        <v>210</v>
      </c>
      <c r="E281" s="183" t="s">
        <v>773</v>
      </c>
      <c r="F281" s="184" t="s">
        <v>774</v>
      </c>
      <c r="G281" s="185" t="s">
        <v>137</v>
      </c>
      <c r="H281" s="186">
        <v>42</v>
      </c>
      <c r="I281" s="187"/>
      <c r="J281" s="187"/>
      <c r="K281" s="188">
        <f>ROUND(P281*H281,2)</f>
        <v>0</v>
      </c>
      <c r="L281" s="184" t="s">
        <v>1</v>
      </c>
      <c r="M281" s="32"/>
      <c r="N281" s="189" t="s">
        <v>1</v>
      </c>
      <c r="O281" s="159" t="s">
        <v>44</v>
      </c>
      <c r="P281" s="160">
        <f>I281+J281</f>
        <v>0</v>
      </c>
      <c r="Q281" s="160">
        <f>ROUND(I281*H281,2)</f>
        <v>0</v>
      </c>
      <c r="R281" s="160">
        <f>ROUND(J281*H281,2)</f>
        <v>0</v>
      </c>
      <c r="S281" s="53"/>
      <c r="T281" s="161">
        <f>S281*H281</f>
        <v>0</v>
      </c>
      <c r="U281" s="161">
        <v>0</v>
      </c>
      <c r="V281" s="161">
        <f>U281*H281</f>
        <v>0</v>
      </c>
      <c r="W281" s="161">
        <v>0</v>
      </c>
      <c r="X281" s="162">
        <f>W281*H281</f>
        <v>0</v>
      </c>
      <c r="AR281" s="12" t="s">
        <v>140</v>
      </c>
      <c r="AT281" s="12" t="s">
        <v>210</v>
      </c>
      <c r="AU281" s="12" t="s">
        <v>75</v>
      </c>
      <c r="AY281" s="12" t="s">
        <v>139</v>
      </c>
      <c r="BE281" s="163">
        <f>IF(O281="základní",K281,0)</f>
        <v>0</v>
      </c>
      <c r="BF281" s="163">
        <f>IF(O281="snížená",K281,0)</f>
        <v>0</v>
      </c>
      <c r="BG281" s="163">
        <f>IF(O281="zákl. přenesená",K281,0)</f>
        <v>0</v>
      </c>
      <c r="BH281" s="163">
        <f>IF(O281="sníž. přenesená",K281,0)</f>
        <v>0</v>
      </c>
      <c r="BI281" s="163">
        <f>IF(O281="nulová",K281,0)</f>
        <v>0</v>
      </c>
      <c r="BJ281" s="12" t="s">
        <v>83</v>
      </c>
      <c r="BK281" s="163">
        <f>ROUND(P281*H281,2)</f>
        <v>0</v>
      </c>
      <c r="BL281" s="12" t="s">
        <v>140</v>
      </c>
      <c r="BM281" s="12" t="s">
        <v>775</v>
      </c>
    </row>
    <row r="282" spans="2:65" s="1" customFormat="1" ht="11.25">
      <c r="B282" s="28"/>
      <c r="C282" s="29"/>
      <c r="D282" s="164" t="s">
        <v>142</v>
      </c>
      <c r="E282" s="29"/>
      <c r="F282" s="165" t="s">
        <v>774</v>
      </c>
      <c r="G282" s="29"/>
      <c r="H282" s="29"/>
      <c r="I282" s="97"/>
      <c r="J282" s="97"/>
      <c r="K282" s="29"/>
      <c r="L282" s="29"/>
      <c r="M282" s="32"/>
      <c r="N282" s="166"/>
      <c r="O282" s="53"/>
      <c r="P282" s="53"/>
      <c r="Q282" s="53"/>
      <c r="R282" s="53"/>
      <c r="S282" s="53"/>
      <c r="T282" s="53"/>
      <c r="U282" s="53"/>
      <c r="V282" s="53"/>
      <c r="W282" s="53"/>
      <c r="X282" s="54"/>
      <c r="AT282" s="12" t="s">
        <v>142</v>
      </c>
      <c r="AU282" s="12" t="s">
        <v>75</v>
      </c>
    </row>
    <row r="283" spans="2:65" s="1" customFormat="1" ht="22.5" customHeight="1">
      <c r="B283" s="28"/>
      <c r="C283" s="149" t="s">
        <v>776</v>
      </c>
      <c r="D283" s="149" t="s">
        <v>134</v>
      </c>
      <c r="E283" s="150" t="s">
        <v>777</v>
      </c>
      <c r="F283" s="151" t="s">
        <v>778</v>
      </c>
      <c r="G283" s="152" t="s">
        <v>137</v>
      </c>
      <c r="H283" s="153">
        <v>1</v>
      </c>
      <c r="I283" s="154"/>
      <c r="J283" s="155"/>
      <c r="K283" s="156">
        <f>ROUND(P283*H283,2)</f>
        <v>0</v>
      </c>
      <c r="L283" s="151" t="s">
        <v>266</v>
      </c>
      <c r="M283" s="157"/>
      <c r="N283" s="158" t="s">
        <v>1</v>
      </c>
      <c r="O283" s="159" t="s">
        <v>44</v>
      </c>
      <c r="P283" s="160">
        <f>I283+J283</f>
        <v>0</v>
      </c>
      <c r="Q283" s="160">
        <f>ROUND(I283*H283,2)</f>
        <v>0</v>
      </c>
      <c r="R283" s="160">
        <f>ROUND(J283*H283,2)</f>
        <v>0</v>
      </c>
      <c r="S283" s="53"/>
      <c r="T283" s="161">
        <f>S283*H283</f>
        <v>0</v>
      </c>
      <c r="U283" s="161">
        <v>0</v>
      </c>
      <c r="V283" s="161">
        <f>U283*H283</f>
        <v>0</v>
      </c>
      <c r="W283" s="161">
        <v>0</v>
      </c>
      <c r="X283" s="162">
        <f>W283*H283</f>
        <v>0</v>
      </c>
      <c r="AR283" s="12" t="s">
        <v>138</v>
      </c>
      <c r="AT283" s="12" t="s">
        <v>134</v>
      </c>
      <c r="AU283" s="12" t="s">
        <v>75</v>
      </c>
      <c r="AY283" s="12" t="s">
        <v>139</v>
      </c>
      <c r="BE283" s="163">
        <f>IF(O283="základní",K283,0)</f>
        <v>0</v>
      </c>
      <c r="BF283" s="163">
        <f>IF(O283="snížená",K283,0)</f>
        <v>0</v>
      </c>
      <c r="BG283" s="163">
        <f>IF(O283="zákl. přenesená",K283,0)</f>
        <v>0</v>
      </c>
      <c r="BH283" s="163">
        <f>IF(O283="sníž. přenesená",K283,0)</f>
        <v>0</v>
      </c>
      <c r="BI283" s="163">
        <f>IF(O283="nulová",K283,0)</f>
        <v>0</v>
      </c>
      <c r="BJ283" s="12" t="s">
        <v>83</v>
      </c>
      <c r="BK283" s="163">
        <f>ROUND(P283*H283,2)</f>
        <v>0</v>
      </c>
      <c r="BL283" s="12" t="s">
        <v>140</v>
      </c>
      <c r="BM283" s="12" t="s">
        <v>779</v>
      </c>
    </row>
    <row r="284" spans="2:65" s="1" customFormat="1" ht="11.25">
      <c r="B284" s="28"/>
      <c r="C284" s="29"/>
      <c r="D284" s="164" t="s">
        <v>142</v>
      </c>
      <c r="E284" s="29"/>
      <c r="F284" s="165" t="s">
        <v>778</v>
      </c>
      <c r="G284" s="29"/>
      <c r="H284" s="29"/>
      <c r="I284" s="97"/>
      <c r="J284" s="97"/>
      <c r="K284" s="29"/>
      <c r="L284" s="29"/>
      <c r="M284" s="32"/>
      <c r="N284" s="166"/>
      <c r="O284" s="53"/>
      <c r="P284" s="53"/>
      <c r="Q284" s="53"/>
      <c r="R284" s="53"/>
      <c r="S284" s="53"/>
      <c r="T284" s="53"/>
      <c r="U284" s="53"/>
      <c r="V284" s="53"/>
      <c r="W284" s="53"/>
      <c r="X284" s="54"/>
      <c r="AT284" s="12" t="s">
        <v>142</v>
      </c>
      <c r="AU284" s="12" t="s">
        <v>75</v>
      </c>
    </row>
    <row r="285" spans="2:65" s="1" customFormat="1" ht="22.5" customHeight="1">
      <c r="B285" s="28"/>
      <c r="C285" s="149" t="s">
        <v>780</v>
      </c>
      <c r="D285" s="149" t="s">
        <v>134</v>
      </c>
      <c r="E285" s="150" t="s">
        <v>781</v>
      </c>
      <c r="F285" s="151" t="s">
        <v>782</v>
      </c>
      <c r="G285" s="152" t="s">
        <v>137</v>
      </c>
      <c r="H285" s="153">
        <v>1</v>
      </c>
      <c r="I285" s="154"/>
      <c r="J285" s="155"/>
      <c r="K285" s="156">
        <f>ROUND(P285*H285,2)</f>
        <v>0</v>
      </c>
      <c r="L285" s="151" t="s">
        <v>266</v>
      </c>
      <c r="M285" s="157"/>
      <c r="N285" s="158" t="s">
        <v>1</v>
      </c>
      <c r="O285" s="159" t="s">
        <v>44</v>
      </c>
      <c r="P285" s="160">
        <f>I285+J285</f>
        <v>0</v>
      </c>
      <c r="Q285" s="160">
        <f>ROUND(I285*H285,2)</f>
        <v>0</v>
      </c>
      <c r="R285" s="160">
        <f>ROUND(J285*H285,2)</f>
        <v>0</v>
      </c>
      <c r="S285" s="53"/>
      <c r="T285" s="161">
        <f>S285*H285</f>
        <v>0</v>
      </c>
      <c r="U285" s="161">
        <v>0</v>
      </c>
      <c r="V285" s="161">
        <f>U285*H285</f>
        <v>0</v>
      </c>
      <c r="W285" s="161">
        <v>0</v>
      </c>
      <c r="X285" s="162">
        <f>W285*H285</f>
        <v>0</v>
      </c>
      <c r="AR285" s="12" t="s">
        <v>138</v>
      </c>
      <c r="AT285" s="12" t="s">
        <v>134</v>
      </c>
      <c r="AU285" s="12" t="s">
        <v>75</v>
      </c>
      <c r="AY285" s="12" t="s">
        <v>139</v>
      </c>
      <c r="BE285" s="163">
        <f>IF(O285="základní",K285,0)</f>
        <v>0</v>
      </c>
      <c r="BF285" s="163">
        <f>IF(O285="snížená",K285,0)</f>
        <v>0</v>
      </c>
      <c r="BG285" s="163">
        <f>IF(O285="zákl. přenesená",K285,0)</f>
        <v>0</v>
      </c>
      <c r="BH285" s="163">
        <f>IF(O285="sníž. přenesená",K285,0)</f>
        <v>0</v>
      </c>
      <c r="BI285" s="163">
        <f>IF(O285="nulová",K285,0)</f>
        <v>0</v>
      </c>
      <c r="BJ285" s="12" t="s">
        <v>83</v>
      </c>
      <c r="BK285" s="163">
        <f>ROUND(P285*H285,2)</f>
        <v>0</v>
      </c>
      <c r="BL285" s="12" t="s">
        <v>140</v>
      </c>
      <c r="BM285" s="12" t="s">
        <v>783</v>
      </c>
    </row>
    <row r="286" spans="2:65" s="1" customFormat="1" ht="11.25">
      <c r="B286" s="28"/>
      <c r="C286" s="29"/>
      <c r="D286" s="164" t="s">
        <v>142</v>
      </c>
      <c r="E286" s="29"/>
      <c r="F286" s="165" t="s">
        <v>782</v>
      </c>
      <c r="G286" s="29"/>
      <c r="H286" s="29"/>
      <c r="I286" s="97"/>
      <c r="J286" s="97"/>
      <c r="K286" s="29"/>
      <c r="L286" s="29"/>
      <c r="M286" s="32"/>
      <c r="N286" s="166"/>
      <c r="O286" s="53"/>
      <c r="P286" s="53"/>
      <c r="Q286" s="53"/>
      <c r="R286" s="53"/>
      <c r="S286" s="53"/>
      <c r="T286" s="53"/>
      <c r="U286" s="53"/>
      <c r="V286" s="53"/>
      <c r="W286" s="53"/>
      <c r="X286" s="54"/>
      <c r="AT286" s="12" t="s">
        <v>142</v>
      </c>
      <c r="AU286" s="12" t="s">
        <v>75</v>
      </c>
    </row>
    <row r="287" spans="2:65" s="1" customFormat="1" ht="22.5" customHeight="1">
      <c r="B287" s="28"/>
      <c r="C287" s="149" t="s">
        <v>784</v>
      </c>
      <c r="D287" s="149" t="s">
        <v>134</v>
      </c>
      <c r="E287" s="150" t="s">
        <v>785</v>
      </c>
      <c r="F287" s="151" t="s">
        <v>786</v>
      </c>
      <c r="G287" s="152" t="s">
        <v>137</v>
      </c>
      <c r="H287" s="153">
        <v>2</v>
      </c>
      <c r="I287" s="154"/>
      <c r="J287" s="155"/>
      <c r="K287" s="156">
        <f>ROUND(P287*H287,2)</f>
        <v>0</v>
      </c>
      <c r="L287" s="151" t="s">
        <v>266</v>
      </c>
      <c r="M287" s="157"/>
      <c r="N287" s="158" t="s">
        <v>1</v>
      </c>
      <c r="O287" s="159" t="s">
        <v>44</v>
      </c>
      <c r="P287" s="160">
        <f>I287+J287</f>
        <v>0</v>
      </c>
      <c r="Q287" s="160">
        <f>ROUND(I287*H287,2)</f>
        <v>0</v>
      </c>
      <c r="R287" s="160">
        <f>ROUND(J287*H287,2)</f>
        <v>0</v>
      </c>
      <c r="S287" s="53"/>
      <c r="T287" s="161">
        <f>S287*H287</f>
        <v>0</v>
      </c>
      <c r="U287" s="161">
        <v>0</v>
      </c>
      <c r="V287" s="161">
        <f>U287*H287</f>
        <v>0</v>
      </c>
      <c r="W287" s="161">
        <v>0</v>
      </c>
      <c r="X287" s="162">
        <f>W287*H287</f>
        <v>0</v>
      </c>
      <c r="AR287" s="12" t="s">
        <v>138</v>
      </c>
      <c r="AT287" s="12" t="s">
        <v>134</v>
      </c>
      <c r="AU287" s="12" t="s">
        <v>75</v>
      </c>
      <c r="AY287" s="12" t="s">
        <v>139</v>
      </c>
      <c r="BE287" s="163">
        <f>IF(O287="základní",K287,0)</f>
        <v>0</v>
      </c>
      <c r="BF287" s="163">
        <f>IF(O287="snížená",K287,0)</f>
        <v>0</v>
      </c>
      <c r="BG287" s="163">
        <f>IF(O287="zákl. přenesená",K287,0)</f>
        <v>0</v>
      </c>
      <c r="BH287" s="163">
        <f>IF(O287="sníž. přenesená",K287,0)</f>
        <v>0</v>
      </c>
      <c r="BI287" s="163">
        <f>IF(O287="nulová",K287,0)</f>
        <v>0</v>
      </c>
      <c r="BJ287" s="12" t="s">
        <v>83</v>
      </c>
      <c r="BK287" s="163">
        <f>ROUND(P287*H287,2)</f>
        <v>0</v>
      </c>
      <c r="BL287" s="12" t="s">
        <v>140</v>
      </c>
      <c r="BM287" s="12" t="s">
        <v>787</v>
      </c>
    </row>
    <row r="288" spans="2:65" s="1" customFormat="1" ht="11.25">
      <c r="B288" s="28"/>
      <c r="C288" s="29"/>
      <c r="D288" s="164" t="s">
        <v>142</v>
      </c>
      <c r="E288" s="29"/>
      <c r="F288" s="165" t="s">
        <v>786</v>
      </c>
      <c r="G288" s="29"/>
      <c r="H288" s="29"/>
      <c r="I288" s="97"/>
      <c r="J288" s="97"/>
      <c r="K288" s="29"/>
      <c r="L288" s="29"/>
      <c r="M288" s="32"/>
      <c r="N288" s="166"/>
      <c r="O288" s="53"/>
      <c r="P288" s="53"/>
      <c r="Q288" s="53"/>
      <c r="R288" s="53"/>
      <c r="S288" s="53"/>
      <c r="T288" s="53"/>
      <c r="U288" s="53"/>
      <c r="V288" s="53"/>
      <c r="W288" s="53"/>
      <c r="X288" s="54"/>
      <c r="AT288" s="12" t="s">
        <v>142</v>
      </c>
      <c r="AU288" s="12" t="s">
        <v>75</v>
      </c>
    </row>
    <row r="289" spans="2:65" s="1" customFormat="1" ht="22.5" customHeight="1">
      <c r="B289" s="28"/>
      <c r="C289" s="149" t="s">
        <v>788</v>
      </c>
      <c r="D289" s="149" t="s">
        <v>134</v>
      </c>
      <c r="E289" s="150" t="s">
        <v>789</v>
      </c>
      <c r="F289" s="151" t="s">
        <v>790</v>
      </c>
      <c r="G289" s="152" t="s">
        <v>137</v>
      </c>
      <c r="H289" s="153">
        <v>1</v>
      </c>
      <c r="I289" s="154"/>
      <c r="J289" s="155"/>
      <c r="K289" s="156">
        <f>ROUND(P289*H289,2)</f>
        <v>0</v>
      </c>
      <c r="L289" s="151" t="s">
        <v>266</v>
      </c>
      <c r="M289" s="157"/>
      <c r="N289" s="158" t="s">
        <v>1</v>
      </c>
      <c r="O289" s="159" t="s">
        <v>44</v>
      </c>
      <c r="P289" s="160">
        <f>I289+J289</f>
        <v>0</v>
      </c>
      <c r="Q289" s="160">
        <f>ROUND(I289*H289,2)</f>
        <v>0</v>
      </c>
      <c r="R289" s="160">
        <f>ROUND(J289*H289,2)</f>
        <v>0</v>
      </c>
      <c r="S289" s="53"/>
      <c r="T289" s="161">
        <f>S289*H289</f>
        <v>0</v>
      </c>
      <c r="U289" s="161">
        <v>0</v>
      </c>
      <c r="V289" s="161">
        <f>U289*H289</f>
        <v>0</v>
      </c>
      <c r="W289" s="161">
        <v>0</v>
      </c>
      <c r="X289" s="162">
        <f>W289*H289</f>
        <v>0</v>
      </c>
      <c r="AR289" s="12" t="s">
        <v>138</v>
      </c>
      <c r="AT289" s="12" t="s">
        <v>134</v>
      </c>
      <c r="AU289" s="12" t="s">
        <v>75</v>
      </c>
      <c r="AY289" s="12" t="s">
        <v>139</v>
      </c>
      <c r="BE289" s="163">
        <f>IF(O289="základní",K289,0)</f>
        <v>0</v>
      </c>
      <c r="BF289" s="163">
        <f>IF(O289="snížená",K289,0)</f>
        <v>0</v>
      </c>
      <c r="BG289" s="163">
        <f>IF(O289="zákl. přenesená",K289,0)</f>
        <v>0</v>
      </c>
      <c r="BH289" s="163">
        <f>IF(O289="sníž. přenesená",K289,0)</f>
        <v>0</v>
      </c>
      <c r="BI289" s="163">
        <f>IF(O289="nulová",K289,0)</f>
        <v>0</v>
      </c>
      <c r="BJ289" s="12" t="s">
        <v>83</v>
      </c>
      <c r="BK289" s="163">
        <f>ROUND(P289*H289,2)</f>
        <v>0</v>
      </c>
      <c r="BL289" s="12" t="s">
        <v>140</v>
      </c>
      <c r="BM289" s="12" t="s">
        <v>791</v>
      </c>
    </row>
    <row r="290" spans="2:65" s="1" customFormat="1" ht="11.25">
      <c r="B290" s="28"/>
      <c r="C290" s="29"/>
      <c r="D290" s="164" t="s">
        <v>142</v>
      </c>
      <c r="E290" s="29"/>
      <c r="F290" s="165" t="s">
        <v>790</v>
      </c>
      <c r="G290" s="29"/>
      <c r="H290" s="29"/>
      <c r="I290" s="97"/>
      <c r="J290" s="97"/>
      <c r="K290" s="29"/>
      <c r="L290" s="29"/>
      <c r="M290" s="32"/>
      <c r="N290" s="166"/>
      <c r="O290" s="53"/>
      <c r="P290" s="53"/>
      <c r="Q290" s="53"/>
      <c r="R290" s="53"/>
      <c r="S290" s="53"/>
      <c r="T290" s="53"/>
      <c r="U290" s="53"/>
      <c r="V290" s="53"/>
      <c r="W290" s="53"/>
      <c r="X290" s="54"/>
      <c r="AT290" s="12" t="s">
        <v>142</v>
      </c>
      <c r="AU290" s="12" t="s">
        <v>75</v>
      </c>
    </row>
    <row r="291" spans="2:65" s="1" customFormat="1" ht="22.5" customHeight="1">
      <c r="B291" s="28"/>
      <c r="C291" s="149" t="s">
        <v>792</v>
      </c>
      <c r="D291" s="149" t="s">
        <v>134</v>
      </c>
      <c r="E291" s="150" t="s">
        <v>793</v>
      </c>
      <c r="F291" s="151" t="s">
        <v>794</v>
      </c>
      <c r="G291" s="152" t="s">
        <v>137</v>
      </c>
      <c r="H291" s="153">
        <v>1</v>
      </c>
      <c r="I291" s="154"/>
      <c r="J291" s="155"/>
      <c r="K291" s="156">
        <f>ROUND(P291*H291,2)</f>
        <v>0</v>
      </c>
      <c r="L291" s="151" t="s">
        <v>266</v>
      </c>
      <c r="M291" s="157"/>
      <c r="N291" s="158" t="s">
        <v>1</v>
      </c>
      <c r="O291" s="159" t="s">
        <v>44</v>
      </c>
      <c r="P291" s="160">
        <f>I291+J291</f>
        <v>0</v>
      </c>
      <c r="Q291" s="160">
        <f>ROUND(I291*H291,2)</f>
        <v>0</v>
      </c>
      <c r="R291" s="160">
        <f>ROUND(J291*H291,2)</f>
        <v>0</v>
      </c>
      <c r="S291" s="53"/>
      <c r="T291" s="161">
        <f>S291*H291</f>
        <v>0</v>
      </c>
      <c r="U291" s="161">
        <v>0</v>
      </c>
      <c r="V291" s="161">
        <f>U291*H291</f>
        <v>0</v>
      </c>
      <c r="W291" s="161">
        <v>0</v>
      </c>
      <c r="X291" s="162">
        <f>W291*H291</f>
        <v>0</v>
      </c>
      <c r="AR291" s="12" t="s">
        <v>138</v>
      </c>
      <c r="AT291" s="12" t="s">
        <v>134</v>
      </c>
      <c r="AU291" s="12" t="s">
        <v>75</v>
      </c>
      <c r="AY291" s="12" t="s">
        <v>139</v>
      </c>
      <c r="BE291" s="163">
        <f>IF(O291="základní",K291,0)</f>
        <v>0</v>
      </c>
      <c r="BF291" s="163">
        <f>IF(O291="snížená",K291,0)</f>
        <v>0</v>
      </c>
      <c r="BG291" s="163">
        <f>IF(O291="zákl. přenesená",K291,0)</f>
        <v>0</v>
      </c>
      <c r="BH291" s="163">
        <f>IF(O291="sníž. přenesená",K291,0)</f>
        <v>0</v>
      </c>
      <c r="BI291" s="163">
        <f>IF(O291="nulová",K291,0)</f>
        <v>0</v>
      </c>
      <c r="BJ291" s="12" t="s">
        <v>83</v>
      </c>
      <c r="BK291" s="163">
        <f>ROUND(P291*H291,2)</f>
        <v>0</v>
      </c>
      <c r="BL291" s="12" t="s">
        <v>140</v>
      </c>
      <c r="BM291" s="12" t="s">
        <v>795</v>
      </c>
    </row>
    <row r="292" spans="2:65" s="1" customFormat="1" ht="11.25">
      <c r="B292" s="28"/>
      <c r="C292" s="29"/>
      <c r="D292" s="164" t="s">
        <v>142</v>
      </c>
      <c r="E292" s="29"/>
      <c r="F292" s="165" t="s">
        <v>794</v>
      </c>
      <c r="G292" s="29"/>
      <c r="H292" s="29"/>
      <c r="I292" s="97"/>
      <c r="J292" s="97"/>
      <c r="K292" s="29"/>
      <c r="L292" s="29"/>
      <c r="M292" s="32"/>
      <c r="N292" s="166"/>
      <c r="O292" s="53"/>
      <c r="P292" s="53"/>
      <c r="Q292" s="53"/>
      <c r="R292" s="53"/>
      <c r="S292" s="53"/>
      <c r="T292" s="53"/>
      <c r="U292" s="53"/>
      <c r="V292" s="53"/>
      <c r="W292" s="53"/>
      <c r="X292" s="54"/>
      <c r="AT292" s="12" t="s">
        <v>142</v>
      </c>
      <c r="AU292" s="12" t="s">
        <v>75</v>
      </c>
    </row>
    <row r="293" spans="2:65" s="1" customFormat="1" ht="22.5" customHeight="1">
      <c r="B293" s="28"/>
      <c r="C293" s="149" t="s">
        <v>796</v>
      </c>
      <c r="D293" s="149" t="s">
        <v>134</v>
      </c>
      <c r="E293" s="150" t="s">
        <v>797</v>
      </c>
      <c r="F293" s="151" t="s">
        <v>798</v>
      </c>
      <c r="G293" s="152" t="s">
        <v>137</v>
      </c>
      <c r="H293" s="153">
        <v>1</v>
      </c>
      <c r="I293" s="154"/>
      <c r="J293" s="155"/>
      <c r="K293" s="156">
        <f>ROUND(P293*H293,2)</f>
        <v>0</v>
      </c>
      <c r="L293" s="151" t="s">
        <v>266</v>
      </c>
      <c r="M293" s="157"/>
      <c r="N293" s="158" t="s">
        <v>1</v>
      </c>
      <c r="O293" s="159" t="s">
        <v>44</v>
      </c>
      <c r="P293" s="160">
        <f>I293+J293</f>
        <v>0</v>
      </c>
      <c r="Q293" s="160">
        <f>ROUND(I293*H293,2)</f>
        <v>0</v>
      </c>
      <c r="R293" s="160">
        <f>ROUND(J293*H293,2)</f>
        <v>0</v>
      </c>
      <c r="S293" s="53"/>
      <c r="T293" s="161">
        <f>S293*H293</f>
        <v>0</v>
      </c>
      <c r="U293" s="161">
        <v>0</v>
      </c>
      <c r="V293" s="161">
        <f>U293*H293</f>
        <v>0</v>
      </c>
      <c r="W293" s="161">
        <v>0</v>
      </c>
      <c r="X293" s="162">
        <f>W293*H293</f>
        <v>0</v>
      </c>
      <c r="AR293" s="12" t="s">
        <v>138</v>
      </c>
      <c r="AT293" s="12" t="s">
        <v>134</v>
      </c>
      <c r="AU293" s="12" t="s">
        <v>75</v>
      </c>
      <c r="AY293" s="12" t="s">
        <v>139</v>
      </c>
      <c r="BE293" s="163">
        <f>IF(O293="základní",K293,0)</f>
        <v>0</v>
      </c>
      <c r="BF293" s="163">
        <f>IF(O293="snížená",K293,0)</f>
        <v>0</v>
      </c>
      <c r="BG293" s="163">
        <f>IF(O293="zákl. přenesená",K293,0)</f>
        <v>0</v>
      </c>
      <c r="BH293" s="163">
        <f>IF(O293="sníž. přenesená",K293,0)</f>
        <v>0</v>
      </c>
      <c r="BI293" s="163">
        <f>IF(O293="nulová",K293,0)</f>
        <v>0</v>
      </c>
      <c r="BJ293" s="12" t="s">
        <v>83</v>
      </c>
      <c r="BK293" s="163">
        <f>ROUND(P293*H293,2)</f>
        <v>0</v>
      </c>
      <c r="BL293" s="12" t="s">
        <v>140</v>
      </c>
      <c r="BM293" s="12" t="s">
        <v>799</v>
      </c>
    </row>
    <row r="294" spans="2:65" s="1" customFormat="1" ht="11.25">
      <c r="B294" s="28"/>
      <c r="C294" s="29"/>
      <c r="D294" s="164" t="s">
        <v>142</v>
      </c>
      <c r="E294" s="29"/>
      <c r="F294" s="165" t="s">
        <v>798</v>
      </c>
      <c r="G294" s="29"/>
      <c r="H294" s="29"/>
      <c r="I294" s="97"/>
      <c r="J294" s="97"/>
      <c r="K294" s="29"/>
      <c r="L294" s="29"/>
      <c r="M294" s="32"/>
      <c r="N294" s="166"/>
      <c r="O294" s="53"/>
      <c r="P294" s="53"/>
      <c r="Q294" s="53"/>
      <c r="R294" s="53"/>
      <c r="S294" s="53"/>
      <c r="T294" s="53"/>
      <c r="U294" s="53"/>
      <c r="V294" s="53"/>
      <c r="W294" s="53"/>
      <c r="X294" s="54"/>
      <c r="AT294" s="12" t="s">
        <v>142</v>
      </c>
      <c r="AU294" s="12" t="s">
        <v>75</v>
      </c>
    </row>
    <row r="295" spans="2:65" s="1" customFormat="1" ht="22.5" customHeight="1">
      <c r="B295" s="28"/>
      <c r="C295" s="149" t="s">
        <v>800</v>
      </c>
      <c r="D295" s="149" t="s">
        <v>134</v>
      </c>
      <c r="E295" s="150" t="s">
        <v>801</v>
      </c>
      <c r="F295" s="151" t="s">
        <v>802</v>
      </c>
      <c r="G295" s="152" t="s">
        <v>292</v>
      </c>
      <c r="H295" s="153">
        <v>15</v>
      </c>
      <c r="I295" s="154"/>
      <c r="J295" s="155"/>
      <c r="K295" s="156">
        <f>ROUND(P295*H295,2)</f>
        <v>0</v>
      </c>
      <c r="L295" s="151" t="s">
        <v>266</v>
      </c>
      <c r="M295" s="157"/>
      <c r="N295" s="158" t="s">
        <v>1</v>
      </c>
      <c r="O295" s="159" t="s">
        <v>44</v>
      </c>
      <c r="P295" s="160">
        <f>I295+J295</f>
        <v>0</v>
      </c>
      <c r="Q295" s="160">
        <f>ROUND(I295*H295,2)</f>
        <v>0</v>
      </c>
      <c r="R295" s="160">
        <f>ROUND(J295*H295,2)</f>
        <v>0</v>
      </c>
      <c r="S295" s="53"/>
      <c r="T295" s="161">
        <f>S295*H295</f>
        <v>0</v>
      </c>
      <c r="U295" s="161">
        <v>0</v>
      </c>
      <c r="V295" s="161">
        <f>U295*H295</f>
        <v>0</v>
      </c>
      <c r="W295" s="161">
        <v>0</v>
      </c>
      <c r="X295" s="162">
        <f>W295*H295</f>
        <v>0</v>
      </c>
      <c r="AR295" s="12" t="s">
        <v>138</v>
      </c>
      <c r="AT295" s="12" t="s">
        <v>134</v>
      </c>
      <c r="AU295" s="12" t="s">
        <v>75</v>
      </c>
      <c r="AY295" s="12" t="s">
        <v>139</v>
      </c>
      <c r="BE295" s="163">
        <f>IF(O295="základní",K295,0)</f>
        <v>0</v>
      </c>
      <c r="BF295" s="163">
        <f>IF(O295="snížená",K295,0)</f>
        <v>0</v>
      </c>
      <c r="BG295" s="163">
        <f>IF(O295="zákl. přenesená",K295,0)</f>
        <v>0</v>
      </c>
      <c r="BH295" s="163">
        <f>IF(O295="sníž. přenesená",K295,0)</f>
        <v>0</v>
      </c>
      <c r="BI295" s="163">
        <f>IF(O295="nulová",K295,0)</f>
        <v>0</v>
      </c>
      <c r="BJ295" s="12" t="s">
        <v>83</v>
      </c>
      <c r="BK295" s="163">
        <f>ROUND(P295*H295,2)</f>
        <v>0</v>
      </c>
      <c r="BL295" s="12" t="s">
        <v>140</v>
      </c>
      <c r="BM295" s="12" t="s">
        <v>803</v>
      </c>
    </row>
    <row r="296" spans="2:65" s="1" customFormat="1" ht="11.25">
      <c r="B296" s="28"/>
      <c r="C296" s="29"/>
      <c r="D296" s="164" t="s">
        <v>142</v>
      </c>
      <c r="E296" s="29"/>
      <c r="F296" s="165" t="s">
        <v>802</v>
      </c>
      <c r="G296" s="29"/>
      <c r="H296" s="29"/>
      <c r="I296" s="97"/>
      <c r="J296" s="97"/>
      <c r="K296" s="29"/>
      <c r="L296" s="29"/>
      <c r="M296" s="32"/>
      <c r="N296" s="166"/>
      <c r="O296" s="53"/>
      <c r="P296" s="53"/>
      <c r="Q296" s="53"/>
      <c r="R296" s="53"/>
      <c r="S296" s="53"/>
      <c r="T296" s="53"/>
      <c r="U296" s="53"/>
      <c r="V296" s="53"/>
      <c r="W296" s="53"/>
      <c r="X296" s="54"/>
      <c r="AT296" s="12" t="s">
        <v>142</v>
      </c>
      <c r="AU296" s="12" t="s">
        <v>75</v>
      </c>
    </row>
    <row r="297" spans="2:65" s="1" customFormat="1" ht="22.5" customHeight="1">
      <c r="B297" s="28"/>
      <c r="C297" s="149" t="s">
        <v>804</v>
      </c>
      <c r="D297" s="149" t="s">
        <v>134</v>
      </c>
      <c r="E297" s="150" t="s">
        <v>805</v>
      </c>
      <c r="F297" s="151" t="s">
        <v>806</v>
      </c>
      <c r="G297" s="152" t="s">
        <v>137</v>
      </c>
      <c r="H297" s="153">
        <v>1</v>
      </c>
      <c r="I297" s="154"/>
      <c r="J297" s="155"/>
      <c r="K297" s="156">
        <f>ROUND(P297*H297,2)</f>
        <v>0</v>
      </c>
      <c r="L297" s="151" t="s">
        <v>266</v>
      </c>
      <c r="M297" s="157"/>
      <c r="N297" s="158" t="s">
        <v>1</v>
      </c>
      <c r="O297" s="159" t="s">
        <v>44</v>
      </c>
      <c r="P297" s="160">
        <f>I297+J297</f>
        <v>0</v>
      </c>
      <c r="Q297" s="160">
        <f>ROUND(I297*H297,2)</f>
        <v>0</v>
      </c>
      <c r="R297" s="160">
        <f>ROUND(J297*H297,2)</f>
        <v>0</v>
      </c>
      <c r="S297" s="53"/>
      <c r="T297" s="161">
        <f>S297*H297</f>
        <v>0</v>
      </c>
      <c r="U297" s="161">
        <v>0</v>
      </c>
      <c r="V297" s="161">
        <f>U297*H297</f>
        <v>0</v>
      </c>
      <c r="W297" s="161">
        <v>0</v>
      </c>
      <c r="X297" s="162">
        <f>W297*H297</f>
        <v>0</v>
      </c>
      <c r="AR297" s="12" t="s">
        <v>138</v>
      </c>
      <c r="AT297" s="12" t="s">
        <v>134</v>
      </c>
      <c r="AU297" s="12" t="s">
        <v>75</v>
      </c>
      <c r="AY297" s="12" t="s">
        <v>139</v>
      </c>
      <c r="BE297" s="163">
        <f>IF(O297="základní",K297,0)</f>
        <v>0</v>
      </c>
      <c r="BF297" s="163">
        <f>IF(O297="snížená",K297,0)</f>
        <v>0</v>
      </c>
      <c r="BG297" s="163">
        <f>IF(O297="zákl. přenesená",K297,0)</f>
        <v>0</v>
      </c>
      <c r="BH297" s="163">
        <f>IF(O297="sníž. přenesená",K297,0)</f>
        <v>0</v>
      </c>
      <c r="BI297" s="163">
        <f>IF(O297="nulová",K297,0)</f>
        <v>0</v>
      </c>
      <c r="BJ297" s="12" t="s">
        <v>83</v>
      </c>
      <c r="BK297" s="163">
        <f>ROUND(P297*H297,2)</f>
        <v>0</v>
      </c>
      <c r="BL297" s="12" t="s">
        <v>140</v>
      </c>
      <c r="BM297" s="12" t="s">
        <v>807</v>
      </c>
    </row>
    <row r="298" spans="2:65" s="1" customFormat="1" ht="11.25">
      <c r="B298" s="28"/>
      <c r="C298" s="29"/>
      <c r="D298" s="164" t="s">
        <v>142</v>
      </c>
      <c r="E298" s="29"/>
      <c r="F298" s="165" t="s">
        <v>806</v>
      </c>
      <c r="G298" s="29"/>
      <c r="H298" s="29"/>
      <c r="I298" s="97"/>
      <c r="J298" s="97"/>
      <c r="K298" s="29"/>
      <c r="L298" s="29"/>
      <c r="M298" s="32"/>
      <c r="N298" s="166"/>
      <c r="O298" s="53"/>
      <c r="P298" s="53"/>
      <c r="Q298" s="53"/>
      <c r="R298" s="53"/>
      <c r="S298" s="53"/>
      <c r="T298" s="53"/>
      <c r="U298" s="53"/>
      <c r="V298" s="53"/>
      <c r="W298" s="53"/>
      <c r="X298" s="54"/>
      <c r="AT298" s="12" t="s">
        <v>142</v>
      </c>
      <c r="AU298" s="12" t="s">
        <v>75</v>
      </c>
    </row>
    <row r="299" spans="2:65" s="1" customFormat="1" ht="22.5" customHeight="1">
      <c r="B299" s="28"/>
      <c r="C299" s="182" t="s">
        <v>808</v>
      </c>
      <c r="D299" s="182" t="s">
        <v>210</v>
      </c>
      <c r="E299" s="183" t="s">
        <v>809</v>
      </c>
      <c r="F299" s="184" t="s">
        <v>810</v>
      </c>
      <c r="G299" s="185" t="s">
        <v>811</v>
      </c>
      <c r="H299" s="186">
        <v>18</v>
      </c>
      <c r="I299" s="187"/>
      <c r="J299" s="187"/>
      <c r="K299" s="188">
        <f>ROUND(P299*H299,2)</f>
        <v>0</v>
      </c>
      <c r="L299" s="184" t="s">
        <v>1</v>
      </c>
      <c r="M299" s="32"/>
      <c r="N299" s="189" t="s">
        <v>1</v>
      </c>
      <c r="O299" s="159" t="s">
        <v>44</v>
      </c>
      <c r="P299" s="160">
        <f>I299+J299</f>
        <v>0</v>
      </c>
      <c r="Q299" s="160">
        <f>ROUND(I299*H299,2)</f>
        <v>0</v>
      </c>
      <c r="R299" s="160">
        <f>ROUND(J299*H299,2)</f>
        <v>0</v>
      </c>
      <c r="S299" s="53"/>
      <c r="T299" s="161">
        <f>S299*H299</f>
        <v>0</v>
      </c>
      <c r="U299" s="161">
        <v>0</v>
      </c>
      <c r="V299" s="161">
        <f>U299*H299</f>
        <v>0</v>
      </c>
      <c r="W299" s="161">
        <v>0</v>
      </c>
      <c r="X299" s="162">
        <f>W299*H299</f>
        <v>0</v>
      </c>
      <c r="AR299" s="12" t="s">
        <v>140</v>
      </c>
      <c r="AT299" s="12" t="s">
        <v>210</v>
      </c>
      <c r="AU299" s="12" t="s">
        <v>75</v>
      </c>
      <c r="AY299" s="12" t="s">
        <v>139</v>
      </c>
      <c r="BE299" s="163">
        <f>IF(O299="základní",K299,0)</f>
        <v>0</v>
      </c>
      <c r="BF299" s="163">
        <f>IF(O299="snížená",K299,0)</f>
        <v>0</v>
      </c>
      <c r="BG299" s="163">
        <f>IF(O299="zákl. přenesená",K299,0)</f>
        <v>0</v>
      </c>
      <c r="BH299" s="163">
        <f>IF(O299="sníž. přenesená",K299,0)</f>
        <v>0</v>
      </c>
      <c r="BI299" s="163">
        <f>IF(O299="nulová",K299,0)</f>
        <v>0</v>
      </c>
      <c r="BJ299" s="12" t="s">
        <v>83</v>
      </c>
      <c r="BK299" s="163">
        <f>ROUND(P299*H299,2)</f>
        <v>0</v>
      </c>
      <c r="BL299" s="12" t="s">
        <v>140</v>
      </c>
      <c r="BM299" s="12" t="s">
        <v>812</v>
      </c>
    </row>
    <row r="300" spans="2:65" s="1" customFormat="1" ht="19.5">
      <c r="B300" s="28"/>
      <c r="C300" s="29"/>
      <c r="D300" s="164" t="s">
        <v>142</v>
      </c>
      <c r="E300" s="29"/>
      <c r="F300" s="165" t="s">
        <v>810</v>
      </c>
      <c r="G300" s="29"/>
      <c r="H300" s="29"/>
      <c r="I300" s="97"/>
      <c r="J300" s="97"/>
      <c r="K300" s="29"/>
      <c r="L300" s="29"/>
      <c r="M300" s="32"/>
      <c r="N300" s="166"/>
      <c r="O300" s="53"/>
      <c r="P300" s="53"/>
      <c r="Q300" s="53"/>
      <c r="R300" s="53"/>
      <c r="S300" s="53"/>
      <c r="T300" s="53"/>
      <c r="U300" s="53"/>
      <c r="V300" s="53"/>
      <c r="W300" s="53"/>
      <c r="X300" s="54"/>
      <c r="AT300" s="12" t="s">
        <v>142</v>
      </c>
      <c r="AU300" s="12" t="s">
        <v>75</v>
      </c>
    </row>
    <row r="301" spans="2:65" s="1" customFormat="1" ht="22.5" customHeight="1">
      <c r="B301" s="28"/>
      <c r="C301" s="149" t="s">
        <v>813</v>
      </c>
      <c r="D301" s="149" t="s">
        <v>134</v>
      </c>
      <c r="E301" s="150" t="s">
        <v>814</v>
      </c>
      <c r="F301" s="151" t="s">
        <v>815</v>
      </c>
      <c r="G301" s="152" t="s">
        <v>137</v>
      </c>
      <c r="H301" s="153">
        <v>10</v>
      </c>
      <c r="I301" s="154"/>
      <c r="J301" s="155"/>
      <c r="K301" s="156">
        <f>ROUND(P301*H301,2)</f>
        <v>0</v>
      </c>
      <c r="L301" s="151" t="s">
        <v>266</v>
      </c>
      <c r="M301" s="157"/>
      <c r="N301" s="158" t="s">
        <v>1</v>
      </c>
      <c r="O301" s="159" t="s">
        <v>44</v>
      </c>
      <c r="P301" s="160">
        <f>I301+J301</f>
        <v>0</v>
      </c>
      <c r="Q301" s="160">
        <f>ROUND(I301*H301,2)</f>
        <v>0</v>
      </c>
      <c r="R301" s="160">
        <f>ROUND(J301*H301,2)</f>
        <v>0</v>
      </c>
      <c r="S301" s="53"/>
      <c r="T301" s="161">
        <f>S301*H301</f>
        <v>0</v>
      </c>
      <c r="U301" s="161">
        <v>0</v>
      </c>
      <c r="V301" s="161">
        <f>U301*H301</f>
        <v>0</v>
      </c>
      <c r="W301" s="161">
        <v>0</v>
      </c>
      <c r="X301" s="162">
        <f>W301*H301</f>
        <v>0</v>
      </c>
      <c r="AR301" s="12" t="s">
        <v>138</v>
      </c>
      <c r="AT301" s="12" t="s">
        <v>134</v>
      </c>
      <c r="AU301" s="12" t="s">
        <v>75</v>
      </c>
      <c r="AY301" s="12" t="s">
        <v>139</v>
      </c>
      <c r="BE301" s="163">
        <f>IF(O301="základní",K301,0)</f>
        <v>0</v>
      </c>
      <c r="BF301" s="163">
        <f>IF(O301="snížená",K301,0)</f>
        <v>0</v>
      </c>
      <c r="BG301" s="163">
        <f>IF(O301="zákl. přenesená",K301,0)</f>
        <v>0</v>
      </c>
      <c r="BH301" s="163">
        <f>IF(O301="sníž. přenesená",K301,0)</f>
        <v>0</v>
      </c>
      <c r="BI301" s="163">
        <f>IF(O301="nulová",K301,0)</f>
        <v>0</v>
      </c>
      <c r="BJ301" s="12" t="s">
        <v>83</v>
      </c>
      <c r="BK301" s="163">
        <f>ROUND(P301*H301,2)</f>
        <v>0</v>
      </c>
      <c r="BL301" s="12" t="s">
        <v>140</v>
      </c>
      <c r="BM301" s="12" t="s">
        <v>816</v>
      </c>
    </row>
    <row r="302" spans="2:65" s="1" customFormat="1" ht="11.25">
      <c r="B302" s="28"/>
      <c r="C302" s="29"/>
      <c r="D302" s="164" t="s">
        <v>142</v>
      </c>
      <c r="E302" s="29"/>
      <c r="F302" s="165" t="s">
        <v>815</v>
      </c>
      <c r="G302" s="29"/>
      <c r="H302" s="29"/>
      <c r="I302" s="97"/>
      <c r="J302" s="97"/>
      <c r="K302" s="29"/>
      <c r="L302" s="29"/>
      <c r="M302" s="32"/>
      <c r="N302" s="166"/>
      <c r="O302" s="53"/>
      <c r="P302" s="53"/>
      <c r="Q302" s="53"/>
      <c r="R302" s="53"/>
      <c r="S302" s="53"/>
      <c r="T302" s="53"/>
      <c r="U302" s="53"/>
      <c r="V302" s="53"/>
      <c r="W302" s="53"/>
      <c r="X302" s="54"/>
      <c r="AT302" s="12" t="s">
        <v>142</v>
      </c>
      <c r="AU302" s="12" t="s">
        <v>75</v>
      </c>
    </row>
    <row r="303" spans="2:65" s="1" customFormat="1" ht="22.5" customHeight="1">
      <c r="B303" s="28"/>
      <c r="C303" s="182" t="s">
        <v>817</v>
      </c>
      <c r="D303" s="182" t="s">
        <v>210</v>
      </c>
      <c r="E303" s="183" t="s">
        <v>818</v>
      </c>
      <c r="F303" s="184" t="s">
        <v>819</v>
      </c>
      <c r="G303" s="185" t="s">
        <v>811</v>
      </c>
      <c r="H303" s="186">
        <v>1.5</v>
      </c>
      <c r="I303" s="187"/>
      <c r="J303" s="187"/>
      <c r="K303" s="188">
        <f>ROUND(P303*H303,2)</f>
        <v>0</v>
      </c>
      <c r="L303" s="184" t="s">
        <v>1</v>
      </c>
      <c r="M303" s="32"/>
      <c r="N303" s="189" t="s">
        <v>1</v>
      </c>
      <c r="O303" s="159" t="s">
        <v>44</v>
      </c>
      <c r="P303" s="160">
        <f>I303+J303</f>
        <v>0</v>
      </c>
      <c r="Q303" s="160">
        <f>ROUND(I303*H303,2)</f>
        <v>0</v>
      </c>
      <c r="R303" s="160">
        <f>ROUND(J303*H303,2)</f>
        <v>0</v>
      </c>
      <c r="S303" s="53"/>
      <c r="T303" s="161">
        <f>S303*H303</f>
        <v>0</v>
      </c>
      <c r="U303" s="161">
        <v>0</v>
      </c>
      <c r="V303" s="161">
        <f>U303*H303</f>
        <v>0</v>
      </c>
      <c r="W303" s="161">
        <v>0</v>
      </c>
      <c r="X303" s="162">
        <f>W303*H303</f>
        <v>0</v>
      </c>
      <c r="AR303" s="12" t="s">
        <v>140</v>
      </c>
      <c r="AT303" s="12" t="s">
        <v>210</v>
      </c>
      <c r="AU303" s="12" t="s">
        <v>75</v>
      </c>
      <c r="AY303" s="12" t="s">
        <v>139</v>
      </c>
      <c r="BE303" s="163">
        <f>IF(O303="základní",K303,0)</f>
        <v>0</v>
      </c>
      <c r="BF303" s="163">
        <f>IF(O303="snížená",K303,0)</f>
        <v>0</v>
      </c>
      <c r="BG303" s="163">
        <f>IF(O303="zákl. přenesená",K303,0)</f>
        <v>0</v>
      </c>
      <c r="BH303" s="163">
        <f>IF(O303="sníž. přenesená",K303,0)</f>
        <v>0</v>
      </c>
      <c r="BI303" s="163">
        <f>IF(O303="nulová",K303,0)</f>
        <v>0</v>
      </c>
      <c r="BJ303" s="12" t="s">
        <v>83</v>
      </c>
      <c r="BK303" s="163">
        <f>ROUND(P303*H303,2)</f>
        <v>0</v>
      </c>
      <c r="BL303" s="12" t="s">
        <v>140</v>
      </c>
      <c r="BM303" s="12" t="s">
        <v>820</v>
      </c>
    </row>
    <row r="304" spans="2:65" s="1" customFormat="1" ht="19.5">
      <c r="B304" s="28"/>
      <c r="C304" s="29"/>
      <c r="D304" s="164" t="s">
        <v>142</v>
      </c>
      <c r="E304" s="29"/>
      <c r="F304" s="165" t="s">
        <v>819</v>
      </c>
      <c r="G304" s="29"/>
      <c r="H304" s="29"/>
      <c r="I304" s="97"/>
      <c r="J304" s="97"/>
      <c r="K304" s="29"/>
      <c r="L304" s="29"/>
      <c r="M304" s="32"/>
      <c r="N304" s="166"/>
      <c r="O304" s="53"/>
      <c r="P304" s="53"/>
      <c r="Q304" s="53"/>
      <c r="R304" s="53"/>
      <c r="S304" s="53"/>
      <c r="T304" s="53"/>
      <c r="U304" s="53"/>
      <c r="V304" s="53"/>
      <c r="W304" s="53"/>
      <c r="X304" s="54"/>
      <c r="AT304" s="12" t="s">
        <v>142</v>
      </c>
      <c r="AU304" s="12" t="s">
        <v>75</v>
      </c>
    </row>
    <row r="305" spans="2:65" s="1" customFormat="1" ht="16.5" customHeight="1">
      <c r="B305" s="28"/>
      <c r="C305" s="182" t="s">
        <v>821</v>
      </c>
      <c r="D305" s="182" t="s">
        <v>210</v>
      </c>
      <c r="E305" s="183" t="s">
        <v>822</v>
      </c>
      <c r="F305" s="184" t="s">
        <v>823</v>
      </c>
      <c r="G305" s="185" t="s">
        <v>137</v>
      </c>
      <c r="H305" s="186">
        <v>2</v>
      </c>
      <c r="I305" s="187"/>
      <c r="J305" s="187"/>
      <c r="K305" s="188">
        <f>ROUND(P305*H305,2)</f>
        <v>0</v>
      </c>
      <c r="L305" s="184" t="s">
        <v>1</v>
      </c>
      <c r="M305" s="32"/>
      <c r="N305" s="189" t="s">
        <v>1</v>
      </c>
      <c r="O305" s="159" t="s">
        <v>44</v>
      </c>
      <c r="P305" s="160">
        <f>I305+J305</f>
        <v>0</v>
      </c>
      <c r="Q305" s="160">
        <f>ROUND(I305*H305,2)</f>
        <v>0</v>
      </c>
      <c r="R305" s="160">
        <f>ROUND(J305*H305,2)</f>
        <v>0</v>
      </c>
      <c r="S305" s="53"/>
      <c r="T305" s="161">
        <f>S305*H305</f>
        <v>0</v>
      </c>
      <c r="U305" s="161">
        <v>0</v>
      </c>
      <c r="V305" s="161">
        <f>U305*H305</f>
        <v>0</v>
      </c>
      <c r="W305" s="161">
        <v>0</v>
      </c>
      <c r="X305" s="162">
        <f>W305*H305</f>
        <v>0</v>
      </c>
      <c r="AR305" s="12" t="s">
        <v>140</v>
      </c>
      <c r="AT305" s="12" t="s">
        <v>210</v>
      </c>
      <c r="AU305" s="12" t="s">
        <v>75</v>
      </c>
      <c r="AY305" s="12" t="s">
        <v>139</v>
      </c>
      <c r="BE305" s="163">
        <f>IF(O305="základní",K305,0)</f>
        <v>0</v>
      </c>
      <c r="BF305" s="163">
        <f>IF(O305="snížená",K305,0)</f>
        <v>0</v>
      </c>
      <c r="BG305" s="163">
        <f>IF(O305="zákl. přenesená",K305,0)</f>
        <v>0</v>
      </c>
      <c r="BH305" s="163">
        <f>IF(O305="sníž. přenesená",K305,0)</f>
        <v>0</v>
      </c>
      <c r="BI305" s="163">
        <f>IF(O305="nulová",K305,0)</f>
        <v>0</v>
      </c>
      <c r="BJ305" s="12" t="s">
        <v>83</v>
      </c>
      <c r="BK305" s="163">
        <f>ROUND(P305*H305,2)</f>
        <v>0</v>
      </c>
      <c r="BL305" s="12" t="s">
        <v>140</v>
      </c>
      <c r="BM305" s="12" t="s">
        <v>824</v>
      </c>
    </row>
    <row r="306" spans="2:65" s="1" customFormat="1" ht="11.25">
      <c r="B306" s="28"/>
      <c r="C306" s="29"/>
      <c r="D306" s="164" t="s">
        <v>142</v>
      </c>
      <c r="E306" s="29"/>
      <c r="F306" s="165" t="s">
        <v>823</v>
      </c>
      <c r="G306" s="29"/>
      <c r="H306" s="29"/>
      <c r="I306" s="97"/>
      <c r="J306" s="97"/>
      <c r="K306" s="29"/>
      <c r="L306" s="29"/>
      <c r="M306" s="32"/>
      <c r="N306" s="166"/>
      <c r="O306" s="53"/>
      <c r="P306" s="53"/>
      <c r="Q306" s="53"/>
      <c r="R306" s="53"/>
      <c r="S306" s="53"/>
      <c r="T306" s="53"/>
      <c r="U306" s="53"/>
      <c r="V306" s="53"/>
      <c r="W306" s="53"/>
      <c r="X306" s="54"/>
      <c r="AT306" s="12" t="s">
        <v>142</v>
      </c>
      <c r="AU306" s="12" t="s">
        <v>75</v>
      </c>
    </row>
    <row r="307" spans="2:65" s="1" customFormat="1" ht="16.5" customHeight="1">
      <c r="B307" s="28"/>
      <c r="C307" s="182" t="s">
        <v>825</v>
      </c>
      <c r="D307" s="182" t="s">
        <v>210</v>
      </c>
      <c r="E307" s="183" t="s">
        <v>826</v>
      </c>
      <c r="F307" s="184" t="s">
        <v>827</v>
      </c>
      <c r="G307" s="185" t="s">
        <v>292</v>
      </c>
      <c r="H307" s="186">
        <v>20</v>
      </c>
      <c r="I307" s="187"/>
      <c r="J307" s="187"/>
      <c r="K307" s="188">
        <f>ROUND(P307*H307,2)</f>
        <v>0</v>
      </c>
      <c r="L307" s="184" t="s">
        <v>1</v>
      </c>
      <c r="M307" s="32"/>
      <c r="N307" s="189" t="s">
        <v>1</v>
      </c>
      <c r="O307" s="159" t="s">
        <v>44</v>
      </c>
      <c r="P307" s="160">
        <f>I307+J307</f>
        <v>0</v>
      </c>
      <c r="Q307" s="160">
        <f>ROUND(I307*H307,2)</f>
        <v>0</v>
      </c>
      <c r="R307" s="160">
        <f>ROUND(J307*H307,2)</f>
        <v>0</v>
      </c>
      <c r="S307" s="53"/>
      <c r="T307" s="161">
        <f>S307*H307</f>
        <v>0</v>
      </c>
      <c r="U307" s="161">
        <v>0</v>
      </c>
      <c r="V307" s="161">
        <f>U307*H307</f>
        <v>0</v>
      </c>
      <c r="W307" s="161">
        <v>0</v>
      </c>
      <c r="X307" s="162">
        <f>W307*H307</f>
        <v>0</v>
      </c>
      <c r="AR307" s="12" t="s">
        <v>140</v>
      </c>
      <c r="AT307" s="12" t="s">
        <v>210</v>
      </c>
      <c r="AU307" s="12" t="s">
        <v>75</v>
      </c>
      <c r="AY307" s="12" t="s">
        <v>139</v>
      </c>
      <c r="BE307" s="163">
        <f>IF(O307="základní",K307,0)</f>
        <v>0</v>
      </c>
      <c r="BF307" s="163">
        <f>IF(O307="snížená",K307,0)</f>
        <v>0</v>
      </c>
      <c r="BG307" s="163">
        <f>IF(O307="zákl. přenesená",K307,0)</f>
        <v>0</v>
      </c>
      <c r="BH307" s="163">
        <f>IF(O307="sníž. přenesená",K307,0)</f>
        <v>0</v>
      </c>
      <c r="BI307" s="163">
        <f>IF(O307="nulová",K307,0)</f>
        <v>0</v>
      </c>
      <c r="BJ307" s="12" t="s">
        <v>83</v>
      </c>
      <c r="BK307" s="163">
        <f>ROUND(P307*H307,2)</f>
        <v>0</v>
      </c>
      <c r="BL307" s="12" t="s">
        <v>140</v>
      </c>
      <c r="BM307" s="12" t="s">
        <v>828</v>
      </c>
    </row>
    <row r="308" spans="2:65" s="1" customFormat="1" ht="11.25">
      <c r="B308" s="28"/>
      <c r="C308" s="29"/>
      <c r="D308" s="164" t="s">
        <v>142</v>
      </c>
      <c r="E308" s="29"/>
      <c r="F308" s="165" t="s">
        <v>827</v>
      </c>
      <c r="G308" s="29"/>
      <c r="H308" s="29"/>
      <c r="I308" s="97"/>
      <c r="J308" s="97"/>
      <c r="K308" s="29"/>
      <c r="L308" s="29"/>
      <c r="M308" s="32"/>
      <c r="N308" s="166"/>
      <c r="O308" s="53"/>
      <c r="P308" s="53"/>
      <c r="Q308" s="53"/>
      <c r="R308" s="53"/>
      <c r="S308" s="53"/>
      <c r="T308" s="53"/>
      <c r="U308" s="53"/>
      <c r="V308" s="53"/>
      <c r="W308" s="53"/>
      <c r="X308" s="54"/>
      <c r="AT308" s="12" t="s">
        <v>142</v>
      </c>
      <c r="AU308" s="12" t="s">
        <v>75</v>
      </c>
    </row>
    <row r="309" spans="2:65" s="1" customFormat="1" ht="16.5" customHeight="1">
      <c r="B309" s="28"/>
      <c r="C309" s="182" t="s">
        <v>829</v>
      </c>
      <c r="D309" s="182" t="s">
        <v>210</v>
      </c>
      <c r="E309" s="183" t="s">
        <v>830</v>
      </c>
      <c r="F309" s="184" t="s">
        <v>831</v>
      </c>
      <c r="G309" s="185" t="s">
        <v>292</v>
      </c>
      <c r="H309" s="186">
        <v>22</v>
      </c>
      <c r="I309" s="187"/>
      <c r="J309" s="187"/>
      <c r="K309" s="188">
        <f>ROUND(P309*H309,2)</f>
        <v>0</v>
      </c>
      <c r="L309" s="184" t="s">
        <v>1</v>
      </c>
      <c r="M309" s="32"/>
      <c r="N309" s="189" t="s">
        <v>1</v>
      </c>
      <c r="O309" s="159" t="s">
        <v>44</v>
      </c>
      <c r="P309" s="160">
        <f>I309+J309</f>
        <v>0</v>
      </c>
      <c r="Q309" s="160">
        <f>ROUND(I309*H309,2)</f>
        <v>0</v>
      </c>
      <c r="R309" s="160">
        <f>ROUND(J309*H309,2)</f>
        <v>0</v>
      </c>
      <c r="S309" s="53"/>
      <c r="T309" s="161">
        <f>S309*H309</f>
        <v>0</v>
      </c>
      <c r="U309" s="161">
        <v>0</v>
      </c>
      <c r="V309" s="161">
        <f>U309*H309</f>
        <v>0</v>
      </c>
      <c r="W309" s="161">
        <v>0</v>
      </c>
      <c r="X309" s="162">
        <f>W309*H309</f>
        <v>0</v>
      </c>
      <c r="AR309" s="12" t="s">
        <v>140</v>
      </c>
      <c r="AT309" s="12" t="s">
        <v>210</v>
      </c>
      <c r="AU309" s="12" t="s">
        <v>75</v>
      </c>
      <c r="AY309" s="12" t="s">
        <v>139</v>
      </c>
      <c r="BE309" s="163">
        <f>IF(O309="základní",K309,0)</f>
        <v>0</v>
      </c>
      <c r="BF309" s="163">
        <f>IF(O309="snížená",K309,0)</f>
        <v>0</v>
      </c>
      <c r="BG309" s="163">
        <f>IF(O309="zákl. přenesená",K309,0)</f>
        <v>0</v>
      </c>
      <c r="BH309" s="163">
        <f>IF(O309="sníž. přenesená",K309,0)</f>
        <v>0</v>
      </c>
      <c r="BI309" s="163">
        <f>IF(O309="nulová",K309,0)</f>
        <v>0</v>
      </c>
      <c r="BJ309" s="12" t="s">
        <v>83</v>
      </c>
      <c r="BK309" s="163">
        <f>ROUND(P309*H309,2)</f>
        <v>0</v>
      </c>
      <c r="BL309" s="12" t="s">
        <v>140</v>
      </c>
      <c r="BM309" s="12" t="s">
        <v>832</v>
      </c>
    </row>
    <row r="310" spans="2:65" s="1" customFormat="1" ht="11.25">
      <c r="B310" s="28"/>
      <c r="C310" s="29"/>
      <c r="D310" s="164" t="s">
        <v>142</v>
      </c>
      <c r="E310" s="29"/>
      <c r="F310" s="165" t="s">
        <v>831</v>
      </c>
      <c r="G310" s="29"/>
      <c r="H310" s="29"/>
      <c r="I310" s="97"/>
      <c r="J310" s="97"/>
      <c r="K310" s="29"/>
      <c r="L310" s="29"/>
      <c r="M310" s="32"/>
      <c r="N310" s="166"/>
      <c r="O310" s="53"/>
      <c r="P310" s="53"/>
      <c r="Q310" s="53"/>
      <c r="R310" s="53"/>
      <c r="S310" s="53"/>
      <c r="T310" s="53"/>
      <c r="U310" s="53"/>
      <c r="V310" s="53"/>
      <c r="W310" s="53"/>
      <c r="X310" s="54"/>
      <c r="AT310" s="12" t="s">
        <v>142</v>
      </c>
      <c r="AU310" s="12" t="s">
        <v>75</v>
      </c>
    </row>
    <row r="311" spans="2:65" s="1" customFormat="1" ht="16.5" customHeight="1">
      <c r="B311" s="28"/>
      <c r="C311" s="182" t="s">
        <v>833</v>
      </c>
      <c r="D311" s="182" t="s">
        <v>210</v>
      </c>
      <c r="E311" s="183" t="s">
        <v>834</v>
      </c>
      <c r="F311" s="184" t="s">
        <v>835</v>
      </c>
      <c r="G311" s="185" t="s">
        <v>292</v>
      </c>
      <c r="H311" s="186">
        <v>150</v>
      </c>
      <c r="I311" s="187"/>
      <c r="J311" s="187"/>
      <c r="K311" s="188">
        <f>ROUND(P311*H311,2)</f>
        <v>0</v>
      </c>
      <c r="L311" s="184" t="s">
        <v>1</v>
      </c>
      <c r="M311" s="32"/>
      <c r="N311" s="189" t="s">
        <v>1</v>
      </c>
      <c r="O311" s="159" t="s">
        <v>44</v>
      </c>
      <c r="P311" s="160">
        <f>I311+J311</f>
        <v>0</v>
      </c>
      <c r="Q311" s="160">
        <f>ROUND(I311*H311,2)</f>
        <v>0</v>
      </c>
      <c r="R311" s="160">
        <f>ROUND(J311*H311,2)</f>
        <v>0</v>
      </c>
      <c r="S311" s="53"/>
      <c r="T311" s="161">
        <f>S311*H311</f>
        <v>0</v>
      </c>
      <c r="U311" s="161">
        <v>0</v>
      </c>
      <c r="V311" s="161">
        <f>U311*H311</f>
        <v>0</v>
      </c>
      <c r="W311" s="161">
        <v>0</v>
      </c>
      <c r="X311" s="162">
        <f>W311*H311</f>
        <v>0</v>
      </c>
      <c r="AR311" s="12" t="s">
        <v>140</v>
      </c>
      <c r="AT311" s="12" t="s">
        <v>210</v>
      </c>
      <c r="AU311" s="12" t="s">
        <v>75</v>
      </c>
      <c r="AY311" s="12" t="s">
        <v>139</v>
      </c>
      <c r="BE311" s="163">
        <f>IF(O311="základní",K311,0)</f>
        <v>0</v>
      </c>
      <c r="BF311" s="163">
        <f>IF(O311="snížená",K311,0)</f>
        <v>0</v>
      </c>
      <c r="BG311" s="163">
        <f>IF(O311="zákl. přenesená",K311,0)</f>
        <v>0</v>
      </c>
      <c r="BH311" s="163">
        <f>IF(O311="sníž. přenesená",K311,0)</f>
        <v>0</v>
      </c>
      <c r="BI311" s="163">
        <f>IF(O311="nulová",K311,0)</f>
        <v>0</v>
      </c>
      <c r="BJ311" s="12" t="s">
        <v>83</v>
      </c>
      <c r="BK311" s="163">
        <f>ROUND(P311*H311,2)</f>
        <v>0</v>
      </c>
      <c r="BL311" s="12" t="s">
        <v>140</v>
      </c>
      <c r="BM311" s="12" t="s">
        <v>836</v>
      </c>
    </row>
    <row r="312" spans="2:65" s="1" customFormat="1" ht="11.25">
      <c r="B312" s="28"/>
      <c r="C312" s="29"/>
      <c r="D312" s="164" t="s">
        <v>142</v>
      </c>
      <c r="E312" s="29"/>
      <c r="F312" s="165" t="s">
        <v>835</v>
      </c>
      <c r="G312" s="29"/>
      <c r="H312" s="29"/>
      <c r="I312" s="97"/>
      <c r="J312" s="97"/>
      <c r="K312" s="29"/>
      <c r="L312" s="29"/>
      <c r="M312" s="32"/>
      <c r="N312" s="166"/>
      <c r="O312" s="53"/>
      <c r="P312" s="53"/>
      <c r="Q312" s="53"/>
      <c r="R312" s="53"/>
      <c r="S312" s="53"/>
      <c r="T312" s="53"/>
      <c r="U312" s="53"/>
      <c r="V312" s="53"/>
      <c r="W312" s="53"/>
      <c r="X312" s="54"/>
      <c r="AT312" s="12" t="s">
        <v>142</v>
      </c>
      <c r="AU312" s="12" t="s">
        <v>75</v>
      </c>
    </row>
    <row r="313" spans="2:65" s="1" customFormat="1" ht="16.5" customHeight="1">
      <c r="B313" s="28"/>
      <c r="C313" s="182" t="s">
        <v>837</v>
      </c>
      <c r="D313" s="182" t="s">
        <v>210</v>
      </c>
      <c r="E313" s="183" t="s">
        <v>838</v>
      </c>
      <c r="F313" s="184" t="s">
        <v>839</v>
      </c>
      <c r="G313" s="185" t="s">
        <v>292</v>
      </c>
      <c r="H313" s="186">
        <v>150</v>
      </c>
      <c r="I313" s="187"/>
      <c r="J313" s="187"/>
      <c r="K313" s="188">
        <f>ROUND(P313*H313,2)</f>
        <v>0</v>
      </c>
      <c r="L313" s="184" t="s">
        <v>1</v>
      </c>
      <c r="M313" s="32"/>
      <c r="N313" s="189" t="s">
        <v>1</v>
      </c>
      <c r="O313" s="159" t="s">
        <v>44</v>
      </c>
      <c r="P313" s="160">
        <f>I313+J313</f>
        <v>0</v>
      </c>
      <c r="Q313" s="160">
        <f>ROUND(I313*H313,2)</f>
        <v>0</v>
      </c>
      <c r="R313" s="160">
        <f>ROUND(J313*H313,2)</f>
        <v>0</v>
      </c>
      <c r="S313" s="53"/>
      <c r="T313" s="161">
        <f>S313*H313</f>
        <v>0</v>
      </c>
      <c r="U313" s="161">
        <v>0</v>
      </c>
      <c r="V313" s="161">
        <f>U313*H313</f>
        <v>0</v>
      </c>
      <c r="W313" s="161">
        <v>0</v>
      </c>
      <c r="X313" s="162">
        <f>W313*H313</f>
        <v>0</v>
      </c>
      <c r="AR313" s="12" t="s">
        <v>140</v>
      </c>
      <c r="AT313" s="12" t="s">
        <v>210</v>
      </c>
      <c r="AU313" s="12" t="s">
        <v>75</v>
      </c>
      <c r="AY313" s="12" t="s">
        <v>139</v>
      </c>
      <c r="BE313" s="163">
        <f>IF(O313="základní",K313,0)</f>
        <v>0</v>
      </c>
      <c r="BF313" s="163">
        <f>IF(O313="snížená",K313,0)</f>
        <v>0</v>
      </c>
      <c r="BG313" s="163">
        <f>IF(O313="zákl. přenesená",K313,0)</f>
        <v>0</v>
      </c>
      <c r="BH313" s="163">
        <f>IF(O313="sníž. přenesená",K313,0)</f>
        <v>0</v>
      </c>
      <c r="BI313" s="163">
        <f>IF(O313="nulová",K313,0)</f>
        <v>0</v>
      </c>
      <c r="BJ313" s="12" t="s">
        <v>83</v>
      </c>
      <c r="BK313" s="163">
        <f>ROUND(P313*H313,2)</f>
        <v>0</v>
      </c>
      <c r="BL313" s="12" t="s">
        <v>140</v>
      </c>
      <c r="BM313" s="12" t="s">
        <v>840</v>
      </c>
    </row>
    <row r="314" spans="2:65" s="1" customFormat="1" ht="11.25">
      <c r="B314" s="28"/>
      <c r="C314" s="29"/>
      <c r="D314" s="164" t="s">
        <v>142</v>
      </c>
      <c r="E314" s="29"/>
      <c r="F314" s="165" t="s">
        <v>839</v>
      </c>
      <c r="G314" s="29"/>
      <c r="H314" s="29"/>
      <c r="I314" s="97"/>
      <c r="J314" s="97"/>
      <c r="K314" s="29"/>
      <c r="L314" s="29"/>
      <c r="M314" s="32"/>
      <c r="N314" s="166"/>
      <c r="O314" s="53"/>
      <c r="P314" s="53"/>
      <c r="Q314" s="53"/>
      <c r="R314" s="53"/>
      <c r="S314" s="53"/>
      <c r="T314" s="53"/>
      <c r="U314" s="53"/>
      <c r="V314" s="53"/>
      <c r="W314" s="53"/>
      <c r="X314" s="54"/>
      <c r="AT314" s="12" t="s">
        <v>142</v>
      </c>
      <c r="AU314" s="12" t="s">
        <v>75</v>
      </c>
    </row>
    <row r="315" spans="2:65" s="1" customFormat="1" ht="16.5" customHeight="1">
      <c r="B315" s="28"/>
      <c r="C315" s="182" t="s">
        <v>841</v>
      </c>
      <c r="D315" s="182" t="s">
        <v>210</v>
      </c>
      <c r="E315" s="183" t="s">
        <v>842</v>
      </c>
      <c r="F315" s="184" t="s">
        <v>843</v>
      </c>
      <c r="G315" s="185" t="s">
        <v>292</v>
      </c>
      <c r="H315" s="186">
        <v>15</v>
      </c>
      <c r="I315" s="187"/>
      <c r="J315" s="187"/>
      <c r="K315" s="188">
        <f>ROUND(P315*H315,2)</f>
        <v>0</v>
      </c>
      <c r="L315" s="184" t="s">
        <v>1</v>
      </c>
      <c r="M315" s="32"/>
      <c r="N315" s="189" t="s">
        <v>1</v>
      </c>
      <c r="O315" s="159" t="s">
        <v>44</v>
      </c>
      <c r="P315" s="160">
        <f>I315+J315</f>
        <v>0</v>
      </c>
      <c r="Q315" s="160">
        <f>ROUND(I315*H315,2)</f>
        <v>0</v>
      </c>
      <c r="R315" s="160">
        <f>ROUND(J315*H315,2)</f>
        <v>0</v>
      </c>
      <c r="S315" s="53"/>
      <c r="T315" s="161">
        <f>S315*H315</f>
        <v>0</v>
      </c>
      <c r="U315" s="161">
        <v>0</v>
      </c>
      <c r="V315" s="161">
        <f>U315*H315</f>
        <v>0</v>
      </c>
      <c r="W315" s="161">
        <v>0</v>
      </c>
      <c r="X315" s="162">
        <f>W315*H315</f>
        <v>0</v>
      </c>
      <c r="AR315" s="12" t="s">
        <v>140</v>
      </c>
      <c r="AT315" s="12" t="s">
        <v>210</v>
      </c>
      <c r="AU315" s="12" t="s">
        <v>75</v>
      </c>
      <c r="AY315" s="12" t="s">
        <v>139</v>
      </c>
      <c r="BE315" s="163">
        <f>IF(O315="základní",K315,0)</f>
        <v>0</v>
      </c>
      <c r="BF315" s="163">
        <f>IF(O315="snížená",K315,0)</f>
        <v>0</v>
      </c>
      <c r="BG315" s="163">
        <f>IF(O315="zákl. přenesená",K315,0)</f>
        <v>0</v>
      </c>
      <c r="BH315" s="163">
        <f>IF(O315="sníž. přenesená",K315,0)</f>
        <v>0</v>
      </c>
      <c r="BI315" s="163">
        <f>IF(O315="nulová",K315,0)</f>
        <v>0</v>
      </c>
      <c r="BJ315" s="12" t="s">
        <v>83</v>
      </c>
      <c r="BK315" s="163">
        <f>ROUND(P315*H315,2)</f>
        <v>0</v>
      </c>
      <c r="BL315" s="12" t="s">
        <v>140</v>
      </c>
      <c r="BM315" s="12" t="s">
        <v>844</v>
      </c>
    </row>
    <row r="316" spans="2:65" s="1" customFormat="1" ht="11.25">
      <c r="B316" s="28"/>
      <c r="C316" s="29"/>
      <c r="D316" s="164" t="s">
        <v>142</v>
      </c>
      <c r="E316" s="29"/>
      <c r="F316" s="165" t="s">
        <v>843</v>
      </c>
      <c r="G316" s="29"/>
      <c r="H316" s="29"/>
      <c r="I316" s="97"/>
      <c r="J316" s="97"/>
      <c r="K316" s="29"/>
      <c r="L316" s="29"/>
      <c r="M316" s="32"/>
      <c r="N316" s="166"/>
      <c r="O316" s="53"/>
      <c r="P316" s="53"/>
      <c r="Q316" s="53"/>
      <c r="R316" s="53"/>
      <c r="S316" s="53"/>
      <c r="T316" s="53"/>
      <c r="U316" s="53"/>
      <c r="V316" s="53"/>
      <c r="W316" s="53"/>
      <c r="X316" s="54"/>
      <c r="AT316" s="12" t="s">
        <v>142</v>
      </c>
      <c r="AU316" s="12" t="s">
        <v>75</v>
      </c>
    </row>
    <row r="317" spans="2:65" s="1" customFormat="1" ht="16.5" customHeight="1">
      <c r="B317" s="28"/>
      <c r="C317" s="182" t="s">
        <v>845</v>
      </c>
      <c r="D317" s="182" t="s">
        <v>210</v>
      </c>
      <c r="E317" s="183" t="s">
        <v>846</v>
      </c>
      <c r="F317" s="184" t="s">
        <v>847</v>
      </c>
      <c r="G317" s="185" t="s">
        <v>292</v>
      </c>
      <c r="H317" s="186">
        <v>15</v>
      </c>
      <c r="I317" s="187"/>
      <c r="J317" s="187"/>
      <c r="K317" s="188">
        <f>ROUND(P317*H317,2)</f>
        <v>0</v>
      </c>
      <c r="L317" s="184" t="s">
        <v>1</v>
      </c>
      <c r="M317" s="32"/>
      <c r="N317" s="189" t="s">
        <v>1</v>
      </c>
      <c r="O317" s="159" t="s">
        <v>44</v>
      </c>
      <c r="P317" s="160">
        <f>I317+J317</f>
        <v>0</v>
      </c>
      <c r="Q317" s="160">
        <f>ROUND(I317*H317,2)</f>
        <v>0</v>
      </c>
      <c r="R317" s="160">
        <f>ROUND(J317*H317,2)</f>
        <v>0</v>
      </c>
      <c r="S317" s="53"/>
      <c r="T317" s="161">
        <f>S317*H317</f>
        <v>0</v>
      </c>
      <c r="U317" s="161">
        <v>0</v>
      </c>
      <c r="V317" s="161">
        <f>U317*H317</f>
        <v>0</v>
      </c>
      <c r="W317" s="161">
        <v>0</v>
      </c>
      <c r="X317" s="162">
        <f>W317*H317</f>
        <v>0</v>
      </c>
      <c r="AR317" s="12" t="s">
        <v>140</v>
      </c>
      <c r="AT317" s="12" t="s">
        <v>210</v>
      </c>
      <c r="AU317" s="12" t="s">
        <v>75</v>
      </c>
      <c r="AY317" s="12" t="s">
        <v>139</v>
      </c>
      <c r="BE317" s="163">
        <f>IF(O317="základní",K317,0)</f>
        <v>0</v>
      </c>
      <c r="BF317" s="163">
        <f>IF(O317="snížená",K317,0)</f>
        <v>0</v>
      </c>
      <c r="BG317" s="163">
        <f>IF(O317="zákl. přenesená",K317,0)</f>
        <v>0</v>
      </c>
      <c r="BH317" s="163">
        <f>IF(O317="sníž. přenesená",K317,0)</f>
        <v>0</v>
      </c>
      <c r="BI317" s="163">
        <f>IF(O317="nulová",K317,0)</f>
        <v>0</v>
      </c>
      <c r="BJ317" s="12" t="s">
        <v>83</v>
      </c>
      <c r="BK317" s="163">
        <f>ROUND(P317*H317,2)</f>
        <v>0</v>
      </c>
      <c r="BL317" s="12" t="s">
        <v>140</v>
      </c>
      <c r="BM317" s="12" t="s">
        <v>848</v>
      </c>
    </row>
    <row r="318" spans="2:65" s="1" customFormat="1" ht="11.25">
      <c r="B318" s="28"/>
      <c r="C318" s="29"/>
      <c r="D318" s="164" t="s">
        <v>142</v>
      </c>
      <c r="E318" s="29"/>
      <c r="F318" s="165" t="s">
        <v>847</v>
      </c>
      <c r="G318" s="29"/>
      <c r="H318" s="29"/>
      <c r="I318" s="97"/>
      <c r="J318" s="97"/>
      <c r="K318" s="29"/>
      <c r="L318" s="29"/>
      <c r="M318" s="32"/>
      <c r="N318" s="166"/>
      <c r="O318" s="53"/>
      <c r="P318" s="53"/>
      <c r="Q318" s="53"/>
      <c r="R318" s="53"/>
      <c r="S318" s="53"/>
      <c r="T318" s="53"/>
      <c r="U318" s="53"/>
      <c r="V318" s="53"/>
      <c r="W318" s="53"/>
      <c r="X318" s="54"/>
      <c r="AT318" s="12" t="s">
        <v>142</v>
      </c>
      <c r="AU318" s="12" t="s">
        <v>75</v>
      </c>
    </row>
    <row r="319" spans="2:65" s="1" customFormat="1" ht="16.5" customHeight="1">
      <c r="B319" s="28"/>
      <c r="C319" s="182" t="s">
        <v>849</v>
      </c>
      <c r="D319" s="182" t="s">
        <v>210</v>
      </c>
      <c r="E319" s="183" t="s">
        <v>850</v>
      </c>
      <c r="F319" s="184" t="s">
        <v>851</v>
      </c>
      <c r="G319" s="185" t="s">
        <v>852</v>
      </c>
      <c r="H319" s="186">
        <v>3</v>
      </c>
      <c r="I319" s="187"/>
      <c r="J319" s="187"/>
      <c r="K319" s="188">
        <f>ROUND(P319*H319,2)</f>
        <v>0</v>
      </c>
      <c r="L319" s="184" t="s">
        <v>1</v>
      </c>
      <c r="M319" s="32"/>
      <c r="N319" s="189" t="s">
        <v>1</v>
      </c>
      <c r="O319" s="159" t="s">
        <v>44</v>
      </c>
      <c r="P319" s="160">
        <f>I319+J319</f>
        <v>0</v>
      </c>
      <c r="Q319" s="160">
        <f>ROUND(I319*H319,2)</f>
        <v>0</v>
      </c>
      <c r="R319" s="160">
        <f>ROUND(J319*H319,2)</f>
        <v>0</v>
      </c>
      <c r="S319" s="53"/>
      <c r="T319" s="161">
        <f>S319*H319</f>
        <v>0</v>
      </c>
      <c r="U319" s="161">
        <v>0</v>
      </c>
      <c r="V319" s="161">
        <f>U319*H319</f>
        <v>0</v>
      </c>
      <c r="W319" s="161">
        <v>0</v>
      </c>
      <c r="X319" s="162">
        <f>W319*H319</f>
        <v>0</v>
      </c>
      <c r="AR319" s="12" t="s">
        <v>140</v>
      </c>
      <c r="AT319" s="12" t="s">
        <v>210</v>
      </c>
      <c r="AU319" s="12" t="s">
        <v>75</v>
      </c>
      <c r="AY319" s="12" t="s">
        <v>139</v>
      </c>
      <c r="BE319" s="163">
        <f>IF(O319="základní",K319,0)</f>
        <v>0</v>
      </c>
      <c r="BF319" s="163">
        <f>IF(O319="snížená",K319,0)</f>
        <v>0</v>
      </c>
      <c r="BG319" s="163">
        <f>IF(O319="zákl. přenesená",K319,0)</f>
        <v>0</v>
      </c>
      <c r="BH319" s="163">
        <f>IF(O319="sníž. přenesená",K319,0)</f>
        <v>0</v>
      </c>
      <c r="BI319" s="163">
        <f>IF(O319="nulová",K319,0)</f>
        <v>0</v>
      </c>
      <c r="BJ319" s="12" t="s">
        <v>83</v>
      </c>
      <c r="BK319" s="163">
        <f>ROUND(P319*H319,2)</f>
        <v>0</v>
      </c>
      <c r="BL319" s="12" t="s">
        <v>140</v>
      </c>
      <c r="BM319" s="12" t="s">
        <v>853</v>
      </c>
    </row>
    <row r="320" spans="2:65" s="1" customFormat="1" ht="11.25">
      <c r="B320" s="28"/>
      <c r="C320" s="29"/>
      <c r="D320" s="164" t="s">
        <v>142</v>
      </c>
      <c r="E320" s="29"/>
      <c r="F320" s="165" t="s">
        <v>851</v>
      </c>
      <c r="G320" s="29"/>
      <c r="H320" s="29"/>
      <c r="I320" s="97"/>
      <c r="J320" s="97"/>
      <c r="K320" s="29"/>
      <c r="L320" s="29"/>
      <c r="M320" s="32"/>
      <c r="N320" s="166"/>
      <c r="O320" s="53"/>
      <c r="P320" s="53"/>
      <c r="Q320" s="53"/>
      <c r="R320" s="53"/>
      <c r="S320" s="53"/>
      <c r="T320" s="53"/>
      <c r="U320" s="53"/>
      <c r="V320" s="53"/>
      <c r="W320" s="53"/>
      <c r="X320" s="54"/>
      <c r="AT320" s="12" t="s">
        <v>142</v>
      </c>
      <c r="AU320" s="12" t="s">
        <v>75</v>
      </c>
    </row>
    <row r="321" spans="2:65" s="1" customFormat="1" ht="16.5" customHeight="1">
      <c r="B321" s="28"/>
      <c r="C321" s="182" t="s">
        <v>854</v>
      </c>
      <c r="D321" s="182" t="s">
        <v>210</v>
      </c>
      <c r="E321" s="183" t="s">
        <v>855</v>
      </c>
      <c r="F321" s="184" t="s">
        <v>856</v>
      </c>
      <c r="G321" s="185" t="s">
        <v>137</v>
      </c>
      <c r="H321" s="186">
        <v>25</v>
      </c>
      <c r="I321" s="187"/>
      <c r="J321" s="187"/>
      <c r="K321" s="188">
        <f>ROUND(P321*H321,2)</f>
        <v>0</v>
      </c>
      <c r="L321" s="184" t="s">
        <v>1</v>
      </c>
      <c r="M321" s="32"/>
      <c r="N321" s="189" t="s">
        <v>1</v>
      </c>
      <c r="O321" s="159" t="s">
        <v>44</v>
      </c>
      <c r="P321" s="160">
        <f>I321+J321</f>
        <v>0</v>
      </c>
      <c r="Q321" s="160">
        <f>ROUND(I321*H321,2)</f>
        <v>0</v>
      </c>
      <c r="R321" s="160">
        <f>ROUND(J321*H321,2)</f>
        <v>0</v>
      </c>
      <c r="S321" s="53"/>
      <c r="T321" s="161">
        <f>S321*H321</f>
        <v>0</v>
      </c>
      <c r="U321" s="161">
        <v>0</v>
      </c>
      <c r="V321" s="161">
        <f>U321*H321</f>
        <v>0</v>
      </c>
      <c r="W321" s="161">
        <v>0</v>
      </c>
      <c r="X321" s="162">
        <f>W321*H321</f>
        <v>0</v>
      </c>
      <c r="AR321" s="12" t="s">
        <v>140</v>
      </c>
      <c r="AT321" s="12" t="s">
        <v>210</v>
      </c>
      <c r="AU321" s="12" t="s">
        <v>75</v>
      </c>
      <c r="AY321" s="12" t="s">
        <v>139</v>
      </c>
      <c r="BE321" s="163">
        <f>IF(O321="základní",K321,0)</f>
        <v>0</v>
      </c>
      <c r="BF321" s="163">
        <f>IF(O321="snížená",K321,0)</f>
        <v>0</v>
      </c>
      <c r="BG321" s="163">
        <f>IF(O321="zákl. přenesená",K321,0)</f>
        <v>0</v>
      </c>
      <c r="BH321" s="163">
        <f>IF(O321="sníž. přenesená",K321,0)</f>
        <v>0</v>
      </c>
      <c r="BI321" s="163">
        <f>IF(O321="nulová",K321,0)</f>
        <v>0</v>
      </c>
      <c r="BJ321" s="12" t="s">
        <v>83</v>
      </c>
      <c r="BK321" s="163">
        <f>ROUND(P321*H321,2)</f>
        <v>0</v>
      </c>
      <c r="BL321" s="12" t="s">
        <v>140</v>
      </c>
      <c r="BM321" s="12" t="s">
        <v>857</v>
      </c>
    </row>
    <row r="322" spans="2:65" s="1" customFormat="1" ht="11.25">
      <c r="B322" s="28"/>
      <c r="C322" s="29"/>
      <c r="D322" s="164" t="s">
        <v>142</v>
      </c>
      <c r="E322" s="29"/>
      <c r="F322" s="165" t="s">
        <v>856</v>
      </c>
      <c r="G322" s="29"/>
      <c r="H322" s="29"/>
      <c r="I322" s="97"/>
      <c r="J322" s="97"/>
      <c r="K322" s="29"/>
      <c r="L322" s="29"/>
      <c r="M322" s="32"/>
      <c r="N322" s="166"/>
      <c r="O322" s="53"/>
      <c r="P322" s="53"/>
      <c r="Q322" s="53"/>
      <c r="R322" s="53"/>
      <c r="S322" s="53"/>
      <c r="T322" s="53"/>
      <c r="U322" s="53"/>
      <c r="V322" s="53"/>
      <c r="W322" s="53"/>
      <c r="X322" s="54"/>
      <c r="AT322" s="12" t="s">
        <v>142</v>
      </c>
      <c r="AU322" s="12" t="s">
        <v>75</v>
      </c>
    </row>
    <row r="323" spans="2:65" s="1" customFormat="1" ht="33.75" customHeight="1">
      <c r="B323" s="28"/>
      <c r="C323" s="182" t="s">
        <v>858</v>
      </c>
      <c r="D323" s="182" t="s">
        <v>210</v>
      </c>
      <c r="E323" s="183" t="s">
        <v>859</v>
      </c>
      <c r="F323" s="184" t="s">
        <v>860</v>
      </c>
      <c r="G323" s="185" t="s">
        <v>861</v>
      </c>
      <c r="H323" s="186">
        <v>1.1499999999999999</v>
      </c>
      <c r="I323" s="187"/>
      <c r="J323" s="187"/>
      <c r="K323" s="188">
        <f>ROUND(P323*H323,2)</f>
        <v>0</v>
      </c>
      <c r="L323" s="184" t="s">
        <v>1</v>
      </c>
      <c r="M323" s="32"/>
      <c r="N323" s="189" t="s">
        <v>1</v>
      </c>
      <c r="O323" s="159" t="s">
        <v>44</v>
      </c>
      <c r="P323" s="160">
        <f>I323+J323</f>
        <v>0</v>
      </c>
      <c r="Q323" s="160">
        <f>ROUND(I323*H323,2)</f>
        <v>0</v>
      </c>
      <c r="R323" s="160">
        <f>ROUND(J323*H323,2)</f>
        <v>0</v>
      </c>
      <c r="S323" s="53"/>
      <c r="T323" s="161">
        <f>S323*H323</f>
        <v>0</v>
      </c>
      <c r="U323" s="161">
        <v>0</v>
      </c>
      <c r="V323" s="161">
        <f>U323*H323</f>
        <v>0</v>
      </c>
      <c r="W323" s="161">
        <v>0</v>
      </c>
      <c r="X323" s="162">
        <f>W323*H323</f>
        <v>0</v>
      </c>
      <c r="AR323" s="12" t="s">
        <v>140</v>
      </c>
      <c r="AT323" s="12" t="s">
        <v>210</v>
      </c>
      <c r="AU323" s="12" t="s">
        <v>75</v>
      </c>
      <c r="AY323" s="12" t="s">
        <v>139</v>
      </c>
      <c r="BE323" s="163">
        <f>IF(O323="základní",K323,0)</f>
        <v>0</v>
      </c>
      <c r="BF323" s="163">
        <f>IF(O323="snížená",K323,0)</f>
        <v>0</v>
      </c>
      <c r="BG323" s="163">
        <f>IF(O323="zákl. přenesená",K323,0)</f>
        <v>0</v>
      </c>
      <c r="BH323" s="163">
        <f>IF(O323="sníž. přenesená",K323,0)</f>
        <v>0</v>
      </c>
      <c r="BI323" s="163">
        <f>IF(O323="nulová",K323,0)</f>
        <v>0</v>
      </c>
      <c r="BJ323" s="12" t="s">
        <v>83</v>
      </c>
      <c r="BK323" s="163">
        <f>ROUND(P323*H323,2)</f>
        <v>0</v>
      </c>
      <c r="BL323" s="12" t="s">
        <v>140</v>
      </c>
      <c r="BM323" s="12" t="s">
        <v>862</v>
      </c>
    </row>
    <row r="324" spans="2:65" s="1" customFormat="1" ht="29.25">
      <c r="B324" s="28"/>
      <c r="C324" s="29"/>
      <c r="D324" s="164" t="s">
        <v>142</v>
      </c>
      <c r="E324" s="29"/>
      <c r="F324" s="165" t="s">
        <v>863</v>
      </c>
      <c r="G324" s="29"/>
      <c r="H324" s="29"/>
      <c r="I324" s="97"/>
      <c r="J324" s="97"/>
      <c r="K324" s="29"/>
      <c r="L324" s="29"/>
      <c r="M324" s="32"/>
      <c r="N324" s="166"/>
      <c r="O324" s="53"/>
      <c r="P324" s="53"/>
      <c r="Q324" s="53"/>
      <c r="R324" s="53"/>
      <c r="S324" s="53"/>
      <c r="T324" s="53"/>
      <c r="U324" s="53"/>
      <c r="V324" s="53"/>
      <c r="W324" s="53"/>
      <c r="X324" s="54"/>
      <c r="AT324" s="12" t="s">
        <v>142</v>
      </c>
      <c r="AU324" s="12" t="s">
        <v>75</v>
      </c>
    </row>
    <row r="325" spans="2:65" s="1" customFormat="1" ht="33.75" customHeight="1">
      <c r="B325" s="28"/>
      <c r="C325" s="182" t="s">
        <v>864</v>
      </c>
      <c r="D325" s="182" t="s">
        <v>210</v>
      </c>
      <c r="E325" s="183" t="s">
        <v>865</v>
      </c>
      <c r="F325" s="184" t="s">
        <v>866</v>
      </c>
      <c r="G325" s="185" t="s">
        <v>137</v>
      </c>
      <c r="H325" s="186">
        <v>4</v>
      </c>
      <c r="I325" s="187"/>
      <c r="J325" s="187"/>
      <c r="K325" s="188">
        <f>ROUND(P325*H325,2)</f>
        <v>0</v>
      </c>
      <c r="L325" s="184" t="s">
        <v>1</v>
      </c>
      <c r="M325" s="32"/>
      <c r="N325" s="189" t="s">
        <v>1</v>
      </c>
      <c r="O325" s="159" t="s">
        <v>44</v>
      </c>
      <c r="P325" s="160">
        <f>I325+J325</f>
        <v>0</v>
      </c>
      <c r="Q325" s="160">
        <f>ROUND(I325*H325,2)</f>
        <v>0</v>
      </c>
      <c r="R325" s="160">
        <f>ROUND(J325*H325,2)</f>
        <v>0</v>
      </c>
      <c r="S325" s="53"/>
      <c r="T325" s="161">
        <f>S325*H325</f>
        <v>0</v>
      </c>
      <c r="U325" s="161">
        <v>0</v>
      </c>
      <c r="V325" s="161">
        <f>U325*H325</f>
        <v>0</v>
      </c>
      <c r="W325" s="161">
        <v>0</v>
      </c>
      <c r="X325" s="162">
        <f>W325*H325</f>
        <v>0</v>
      </c>
      <c r="AR325" s="12" t="s">
        <v>140</v>
      </c>
      <c r="AT325" s="12" t="s">
        <v>210</v>
      </c>
      <c r="AU325" s="12" t="s">
        <v>75</v>
      </c>
      <c r="AY325" s="12" t="s">
        <v>139</v>
      </c>
      <c r="BE325" s="163">
        <f>IF(O325="základní",K325,0)</f>
        <v>0</v>
      </c>
      <c r="BF325" s="163">
        <f>IF(O325="snížená",K325,0)</f>
        <v>0</v>
      </c>
      <c r="BG325" s="163">
        <f>IF(O325="zákl. přenesená",K325,0)</f>
        <v>0</v>
      </c>
      <c r="BH325" s="163">
        <f>IF(O325="sníž. přenesená",K325,0)</f>
        <v>0</v>
      </c>
      <c r="BI325" s="163">
        <f>IF(O325="nulová",K325,0)</f>
        <v>0</v>
      </c>
      <c r="BJ325" s="12" t="s">
        <v>83</v>
      </c>
      <c r="BK325" s="163">
        <f>ROUND(P325*H325,2)</f>
        <v>0</v>
      </c>
      <c r="BL325" s="12" t="s">
        <v>140</v>
      </c>
      <c r="BM325" s="12" t="s">
        <v>867</v>
      </c>
    </row>
    <row r="326" spans="2:65" s="1" customFormat="1" ht="29.25">
      <c r="B326" s="28"/>
      <c r="C326" s="29"/>
      <c r="D326" s="164" t="s">
        <v>142</v>
      </c>
      <c r="E326" s="29"/>
      <c r="F326" s="165" t="s">
        <v>868</v>
      </c>
      <c r="G326" s="29"/>
      <c r="H326" s="29"/>
      <c r="I326" s="97"/>
      <c r="J326" s="97"/>
      <c r="K326" s="29"/>
      <c r="L326" s="29"/>
      <c r="M326" s="32"/>
      <c r="N326" s="166"/>
      <c r="O326" s="53"/>
      <c r="P326" s="53"/>
      <c r="Q326" s="53"/>
      <c r="R326" s="53"/>
      <c r="S326" s="53"/>
      <c r="T326" s="53"/>
      <c r="U326" s="53"/>
      <c r="V326" s="53"/>
      <c r="W326" s="53"/>
      <c r="X326" s="54"/>
      <c r="AT326" s="12" t="s">
        <v>142</v>
      </c>
      <c r="AU326" s="12" t="s">
        <v>75</v>
      </c>
    </row>
    <row r="327" spans="2:65" s="1" customFormat="1" ht="22.5" customHeight="1">
      <c r="B327" s="28"/>
      <c r="C327" s="182" t="s">
        <v>869</v>
      </c>
      <c r="D327" s="182" t="s">
        <v>210</v>
      </c>
      <c r="E327" s="183" t="s">
        <v>870</v>
      </c>
      <c r="F327" s="184" t="s">
        <v>871</v>
      </c>
      <c r="G327" s="185" t="s">
        <v>861</v>
      </c>
      <c r="H327" s="186">
        <v>1.1499999999999999</v>
      </c>
      <c r="I327" s="187"/>
      <c r="J327" s="187"/>
      <c r="K327" s="188">
        <f>ROUND(P327*H327,2)</f>
        <v>0</v>
      </c>
      <c r="L327" s="184" t="s">
        <v>1</v>
      </c>
      <c r="M327" s="32"/>
      <c r="N327" s="189" t="s">
        <v>1</v>
      </c>
      <c r="O327" s="159" t="s">
        <v>44</v>
      </c>
      <c r="P327" s="160">
        <f>I327+J327</f>
        <v>0</v>
      </c>
      <c r="Q327" s="160">
        <f>ROUND(I327*H327,2)</f>
        <v>0</v>
      </c>
      <c r="R327" s="160">
        <f>ROUND(J327*H327,2)</f>
        <v>0</v>
      </c>
      <c r="S327" s="53"/>
      <c r="T327" s="161">
        <f>S327*H327</f>
        <v>0</v>
      </c>
      <c r="U327" s="161">
        <v>0</v>
      </c>
      <c r="V327" s="161">
        <f>U327*H327</f>
        <v>0</v>
      </c>
      <c r="W327" s="161">
        <v>0</v>
      </c>
      <c r="X327" s="162">
        <f>W327*H327</f>
        <v>0</v>
      </c>
      <c r="AR327" s="12" t="s">
        <v>140</v>
      </c>
      <c r="AT327" s="12" t="s">
        <v>210</v>
      </c>
      <c r="AU327" s="12" t="s">
        <v>75</v>
      </c>
      <c r="AY327" s="12" t="s">
        <v>139</v>
      </c>
      <c r="BE327" s="163">
        <f>IF(O327="základní",K327,0)</f>
        <v>0</v>
      </c>
      <c r="BF327" s="163">
        <f>IF(O327="snížená",K327,0)</f>
        <v>0</v>
      </c>
      <c r="BG327" s="163">
        <f>IF(O327="zákl. přenesená",K327,0)</f>
        <v>0</v>
      </c>
      <c r="BH327" s="163">
        <f>IF(O327="sníž. přenesená",K327,0)</f>
        <v>0</v>
      </c>
      <c r="BI327" s="163">
        <f>IF(O327="nulová",K327,0)</f>
        <v>0</v>
      </c>
      <c r="BJ327" s="12" t="s">
        <v>83</v>
      </c>
      <c r="BK327" s="163">
        <f>ROUND(P327*H327,2)</f>
        <v>0</v>
      </c>
      <c r="BL327" s="12" t="s">
        <v>140</v>
      </c>
      <c r="BM327" s="12" t="s">
        <v>872</v>
      </c>
    </row>
    <row r="328" spans="2:65" s="1" customFormat="1" ht="19.5">
      <c r="B328" s="28"/>
      <c r="C328" s="29"/>
      <c r="D328" s="164" t="s">
        <v>142</v>
      </c>
      <c r="E328" s="29"/>
      <c r="F328" s="165" t="s">
        <v>871</v>
      </c>
      <c r="G328" s="29"/>
      <c r="H328" s="29"/>
      <c r="I328" s="97"/>
      <c r="J328" s="97"/>
      <c r="K328" s="29"/>
      <c r="L328" s="29"/>
      <c r="M328" s="32"/>
      <c r="N328" s="166"/>
      <c r="O328" s="53"/>
      <c r="P328" s="53"/>
      <c r="Q328" s="53"/>
      <c r="R328" s="53"/>
      <c r="S328" s="53"/>
      <c r="T328" s="53"/>
      <c r="U328" s="53"/>
      <c r="V328" s="53"/>
      <c r="W328" s="53"/>
      <c r="X328" s="54"/>
      <c r="AT328" s="12" t="s">
        <v>142</v>
      </c>
      <c r="AU328" s="12" t="s">
        <v>75</v>
      </c>
    </row>
    <row r="329" spans="2:65" s="9" customFormat="1" ht="25.9" customHeight="1">
      <c r="B329" s="167"/>
      <c r="C329" s="168"/>
      <c r="D329" s="169" t="s">
        <v>74</v>
      </c>
      <c r="E329" s="170" t="s">
        <v>407</v>
      </c>
      <c r="F329" s="170" t="s">
        <v>408</v>
      </c>
      <c r="G329" s="168"/>
      <c r="H329" s="168"/>
      <c r="I329" s="171"/>
      <c r="J329" s="171"/>
      <c r="K329" s="172">
        <f>BK329</f>
        <v>0</v>
      </c>
      <c r="L329" s="168"/>
      <c r="M329" s="173"/>
      <c r="N329" s="174"/>
      <c r="O329" s="175"/>
      <c r="P329" s="175"/>
      <c r="Q329" s="176">
        <f>Q330</f>
        <v>0</v>
      </c>
      <c r="R329" s="176">
        <f>R330</f>
        <v>0</v>
      </c>
      <c r="S329" s="175"/>
      <c r="T329" s="177">
        <f>T330</f>
        <v>0</v>
      </c>
      <c r="U329" s="175"/>
      <c r="V329" s="177">
        <f>V330</f>
        <v>0</v>
      </c>
      <c r="W329" s="175"/>
      <c r="X329" s="178">
        <f>X330</f>
        <v>0</v>
      </c>
      <c r="AR329" s="179" t="s">
        <v>83</v>
      </c>
      <c r="AT329" s="180" t="s">
        <v>74</v>
      </c>
      <c r="AU329" s="180" t="s">
        <v>75</v>
      </c>
      <c r="AY329" s="179" t="s">
        <v>139</v>
      </c>
      <c r="BK329" s="181">
        <f>BK330</f>
        <v>0</v>
      </c>
    </row>
    <row r="330" spans="2:65" s="9" customFormat="1" ht="22.9" customHeight="1">
      <c r="B330" s="167"/>
      <c r="C330" s="168"/>
      <c r="D330" s="169" t="s">
        <v>74</v>
      </c>
      <c r="E330" s="201" t="s">
        <v>83</v>
      </c>
      <c r="F330" s="201" t="s">
        <v>873</v>
      </c>
      <c r="G330" s="168"/>
      <c r="H330" s="168"/>
      <c r="I330" s="171"/>
      <c r="J330" s="171"/>
      <c r="K330" s="202">
        <f>BK330</f>
        <v>0</v>
      </c>
      <c r="L330" s="168"/>
      <c r="M330" s="173"/>
      <c r="N330" s="174"/>
      <c r="O330" s="175"/>
      <c r="P330" s="175"/>
      <c r="Q330" s="176">
        <f>SUM(Q331:Q334)</f>
        <v>0</v>
      </c>
      <c r="R330" s="176">
        <f>SUM(R331:R334)</f>
        <v>0</v>
      </c>
      <c r="S330" s="175"/>
      <c r="T330" s="177">
        <f>SUM(T331:T334)</f>
        <v>0</v>
      </c>
      <c r="U330" s="175"/>
      <c r="V330" s="177">
        <f>SUM(V331:V334)</f>
        <v>0</v>
      </c>
      <c r="W330" s="175"/>
      <c r="X330" s="178">
        <f>SUM(X331:X334)</f>
        <v>0</v>
      </c>
      <c r="AR330" s="179" t="s">
        <v>83</v>
      </c>
      <c r="AT330" s="180" t="s">
        <v>74</v>
      </c>
      <c r="AU330" s="180" t="s">
        <v>83</v>
      </c>
      <c r="AY330" s="179" t="s">
        <v>139</v>
      </c>
      <c r="BK330" s="181">
        <f>SUM(BK331:BK334)</f>
        <v>0</v>
      </c>
    </row>
    <row r="331" spans="2:65" s="1" customFormat="1" ht="22.5" customHeight="1">
      <c r="B331" s="28"/>
      <c r="C331" s="149" t="s">
        <v>874</v>
      </c>
      <c r="D331" s="149" t="s">
        <v>134</v>
      </c>
      <c r="E331" s="150" t="s">
        <v>875</v>
      </c>
      <c r="F331" s="151" t="s">
        <v>876</v>
      </c>
      <c r="G331" s="152" t="s">
        <v>292</v>
      </c>
      <c r="H331" s="153">
        <v>30</v>
      </c>
      <c r="I331" s="154"/>
      <c r="J331" s="155"/>
      <c r="K331" s="156">
        <f>ROUND(P331*H331,2)</f>
        <v>0</v>
      </c>
      <c r="L331" s="151" t="s">
        <v>266</v>
      </c>
      <c r="M331" s="157"/>
      <c r="N331" s="158" t="s">
        <v>1</v>
      </c>
      <c r="O331" s="159" t="s">
        <v>44</v>
      </c>
      <c r="P331" s="160">
        <f>I331+J331</f>
        <v>0</v>
      </c>
      <c r="Q331" s="160">
        <f>ROUND(I331*H331,2)</f>
        <v>0</v>
      </c>
      <c r="R331" s="160">
        <f>ROUND(J331*H331,2)</f>
        <v>0</v>
      </c>
      <c r="S331" s="53"/>
      <c r="T331" s="161">
        <f>S331*H331</f>
        <v>0</v>
      </c>
      <c r="U331" s="161">
        <v>0</v>
      </c>
      <c r="V331" s="161">
        <f>U331*H331</f>
        <v>0</v>
      </c>
      <c r="W331" s="161">
        <v>0</v>
      </c>
      <c r="X331" s="162">
        <f>W331*H331</f>
        <v>0</v>
      </c>
      <c r="AR331" s="12" t="s">
        <v>267</v>
      </c>
      <c r="AT331" s="12" t="s">
        <v>134</v>
      </c>
      <c r="AU331" s="12" t="s">
        <v>85</v>
      </c>
      <c r="AY331" s="12" t="s">
        <v>139</v>
      </c>
      <c r="BE331" s="163">
        <f>IF(O331="základní",K331,0)</f>
        <v>0</v>
      </c>
      <c r="BF331" s="163">
        <f>IF(O331="snížená",K331,0)</f>
        <v>0</v>
      </c>
      <c r="BG331" s="163">
        <f>IF(O331="zákl. přenesená",K331,0)</f>
        <v>0</v>
      </c>
      <c r="BH331" s="163">
        <f>IF(O331="sníž. přenesená",K331,0)</f>
        <v>0</v>
      </c>
      <c r="BI331" s="163">
        <f>IF(O331="nulová",K331,0)</f>
        <v>0</v>
      </c>
      <c r="BJ331" s="12" t="s">
        <v>83</v>
      </c>
      <c r="BK331" s="163">
        <f>ROUND(P331*H331,2)</f>
        <v>0</v>
      </c>
      <c r="BL331" s="12" t="s">
        <v>268</v>
      </c>
      <c r="BM331" s="12" t="s">
        <v>877</v>
      </c>
    </row>
    <row r="332" spans="2:65" s="1" customFormat="1" ht="11.25">
      <c r="B332" s="28"/>
      <c r="C332" s="29"/>
      <c r="D332" s="164" t="s">
        <v>142</v>
      </c>
      <c r="E332" s="29"/>
      <c r="F332" s="165" t="s">
        <v>876</v>
      </c>
      <c r="G332" s="29"/>
      <c r="H332" s="29"/>
      <c r="I332" s="97"/>
      <c r="J332" s="97"/>
      <c r="K332" s="29"/>
      <c r="L332" s="29"/>
      <c r="M332" s="32"/>
      <c r="N332" s="166"/>
      <c r="O332" s="53"/>
      <c r="P332" s="53"/>
      <c r="Q332" s="53"/>
      <c r="R332" s="53"/>
      <c r="S332" s="53"/>
      <c r="T332" s="53"/>
      <c r="U332" s="53"/>
      <c r="V332" s="53"/>
      <c r="W332" s="53"/>
      <c r="X332" s="54"/>
      <c r="AT332" s="12" t="s">
        <v>142</v>
      </c>
      <c r="AU332" s="12" t="s">
        <v>85</v>
      </c>
    </row>
    <row r="333" spans="2:65" s="1" customFormat="1" ht="22.5" customHeight="1">
      <c r="B333" s="28"/>
      <c r="C333" s="182" t="s">
        <v>878</v>
      </c>
      <c r="D333" s="182" t="s">
        <v>210</v>
      </c>
      <c r="E333" s="183" t="s">
        <v>879</v>
      </c>
      <c r="F333" s="184" t="s">
        <v>880</v>
      </c>
      <c r="G333" s="185" t="s">
        <v>292</v>
      </c>
      <c r="H333" s="186">
        <v>30</v>
      </c>
      <c r="I333" s="187"/>
      <c r="J333" s="187"/>
      <c r="K333" s="188">
        <f>ROUND(P333*H333,2)</f>
        <v>0</v>
      </c>
      <c r="L333" s="184" t="s">
        <v>266</v>
      </c>
      <c r="M333" s="32"/>
      <c r="N333" s="189" t="s">
        <v>1</v>
      </c>
      <c r="O333" s="159" t="s">
        <v>44</v>
      </c>
      <c r="P333" s="160">
        <f>I333+J333</f>
        <v>0</v>
      </c>
      <c r="Q333" s="160">
        <f>ROUND(I333*H333,2)</f>
        <v>0</v>
      </c>
      <c r="R333" s="160">
        <f>ROUND(J333*H333,2)</f>
        <v>0</v>
      </c>
      <c r="S333" s="53"/>
      <c r="T333" s="161">
        <f>S333*H333</f>
        <v>0</v>
      </c>
      <c r="U333" s="161">
        <v>0</v>
      </c>
      <c r="V333" s="161">
        <f>U333*H333</f>
        <v>0</v>
      </c>
      <c r="W333" s="161">
        <v>0</v>
      </c>
      <c r="X333" s="162">
        <f>W333*H333</f>
        <v>0</v>
      </c>
      <c r="AR333" s="12" t="s">
        <v>140</v>
      </c>
      <c r="AT333" s="12" t="s">
        <v>210</v>
      </c>
      <c r="AU333" s="12" t="s">
        <v>85</v>
      </c>
      <c r="AY333" s="12" t="s">
        <v>139</v>
      </c>
      <c r="BE333" s="163">
        <f>IF(O333="základní",K333,0)</f>
        <v>0</v>
      </c>
      <c r="BF333" s="163">
        <f>IF(O333="snížená",K333,0)</f>
        <v>0</v>
      </c>
      <c r="BG333" s="163">
        <f>IF(O333="zákl. přenesená",K333,0)</f>
        <v>0</v>
      </c>
      <c r="BH333" s="163">
        <f>IF(O333="sníž. přenesená",K333,0)</f>
        <v>0</v>
      </c>
      <c r="BI333" s="163">
        <f>IF(O333="nulová",K333,0)</f>
        <v>0</v>
      </c>
      <c r="BJ333" s="12" t="s">
        <v>83</v>
      </c>
      <c r="BK333" s="163">
        <f>ROUND(P333*H333,2)</f>
        <v>0</v>
      </c>
      <c r="BL333" s="12" t="s">
        <v>140</v>
      </c>
      <c r="BM333" s="12" t="s">
        <v>881</v>
      </c>
    </row>
    <row r="334" spans="2:65" s="1" customFormat="1" ht="11.25">
      <c r="B334" s="28"/>
      <c r="C334" s="29"/>
      <c r="D334" s="164" t="s">
        <v>142</v>
      </c>
      <c r="E334" s="29"/>
      <c r="F334" s="165" t="s">
        <v>880</v>
      </c>
      <c r="G334" s="29"/>
      <c r="H334" s="29"/>
      <c r="I334" s="97"/>
      <c r="J334" s="97"/>
      <c r="K334" s="29"/>
      <c r="L334" s="29"/>
      <c r="M334" s="32"/>
      <c r="N334" s="166"/>
      <c r="O334" s="53"/>
      <c r="P334" s="53"/>
      <c r="Q334" s="53"/>
      <c r="R334" s="53"/>
      <c r="S334" s="53"/>
      <c r="T334" s="53"/>
      <c r="U334" s="53"/>
      <c r="V334" s="53"/>
      <c r="W334" s="53"/>
      <c r="X334" s="54"/>
      <c r="AT334" s="12" t="s">
        <v>142</v>
      </c>
      <c r="AU334" s="12" t="s">
        <v>85</v>
      </c>
    </row>
    <row r="335" spans="2:65" s="9" customFormat="1" ht="25.9" customHeight="1">
      <c r="B335" s="167"/>
      <c r="C335" s="168"/>
      <c r="D335" s="169" t="s">
        <v>74</v>
      </c>
      <c r="E335" s="170" t="s">
        <v>207</v>
      </c>
      <c r="F335" s="170" t="s">
        <v>208</v>
      </c>
      <c r="G335" s="168"/>
      <c r="H335" s="168"/>
      <c r="I335" s="171"/>
      <c r="J335" s="171"/>
      <c r="K335" s="172">
        <f>BK335</f>
        <v>0</v>
      </c>
      <c r="L335" s="168"/>
      <c r="M335" s="173"/>
      <c r="N335" s="174"/>
      <c r="O335" s="175"/>
      <c r="P335" s="175"/>
      <c r="Q335" s="176">
        <f>SUM(Q336:Q381)</f>
        <v>0</v>
      </c>
      <c r="R335" s="176">
        <f>SUM(R336:R381)</f>
        <v>0</v>
      </c>
      <c r="S335" s="175"/>
      <c r="T335" s="177">
        <f>SUM(T336:T381)</f>
        <v>0</v>
      </c>
      <c r="U335" s="175"/>
      <c r="V335" s="177">
        <f>SUM(V336:V381)</f>
        <v>0</v>
      </c>
      <c r="W335" s="175"/>
      <c r="X335" s="178">
        <f>SUM(X336:X381)</f>
        <v>0</v>
      </c>
      <c r="AR335" s="179" t="s">
        <v>140</v>
      </c>
      <c r="AT335" s="180" t="s">
        <v>74</v>
      </c>
      <c r="AU335" s="180" t="s">
        <v>75</v>
      </c>
      <c r="AY335" s="179" t="s">
        <v>139</v>
      </c>
      <c r="BK335" s="181">
        <f>SUM(BK336:BK381)</f>
        <v>0</v>
      </c>
    </row>
    <row r="336" spans="2:65" s="1" customFormat="1" ht="22.5" customHeight="1">
      <c r="B336" s="28"/>
      <c r="C336" s="182" t="s">
        <v>882</v>
      </c>
      <c r="D336" s="182" t="s">
        <v>210</v>
      </c>
      <c r="E336" s="183" t="s">
        <v>883</v>
      </c>
      <c r="F336" s="184" t="s">
        <v>884</v>
      </c>
      <c r="G336" s="185" t="s">
        <v>137</v>
      </c>
      <c r="H336" s="186">
        <v>6</v>
      </c>
      <c r="I336" s="187"/>
      <c r="J336" s="187"/>
      <c r="K336" s="188">
        <f>ROUND(P336*H336,2)</f>
        <v>0</v>
      </c>
      <c r="L336" s="184" t="s">
        <v>266</v>
      </c>
      <c r="M336" s="32"/>
      <c r="N336" s="189" t="s">
        <v>1</v>
      </c>
      <c r="O336" s="159" t="s">
        <v>44</v>
      </c>
      <c r="P336" s="160">
        <f>I336+J336</f>
        <v>0</v>
      </c>
      <c r="Q336" s="160">
        <f>ROUND(I336*H336,2)</f>
        <v>0</v>
      </c>
      <c r="R336" s="160">
        <f>ROUND(J336*H336,2)</f>
        <v>0</v>
      </c>
      <c r="S336" s="53"/>
      <c r="T336" s="161">
        <f>S336*H336</f>
        <v>0</v>
      </c>
      <c r="U336" s="161">
        <v>0</v>
      </c>
      <c r="V336" s="161">
        <f>U336*H336</f>
        <v>0</v>
      </c>
      <c r="W336" s="161">
        <v>0</v>
      </c>
      <c r="X336" s="162">
        <f>W336*H336</f>
        <v>0</v>
      </c>
      <c r="AR336" s="12" t="s">
        <v>213</v>
      </c>
      <c r="AT336" s="12" t="s">
        <v>210</v>
      </c>
      <c r="AU336" s="12" t="s">
        <v>83</v>
      </c>
      <c r="AY336" s="12" t="s">
        <v>139</v>
      </c>
      <c r="BE336" s="163">
        <f>IF(O336="základní",K336,0)</f>
        <v>0</v>
      </c>
      <c r="BF336" s="163">
        <f>IF(O336="snížená",K336,0)</f>
        <v>0</v>
      </c>
      <c r="BG336" s="163">
        <f>IF(O336="zákl. přenesená",K336,0)</f>
        <v>0</v>
      </c>
      <c r="BH336" s="163">
        <f>IF(O336="sníž. přenesená",K336,0)</f>
        <v>0</v>
      </c>
      <c r="BI336" s="163">
        <f>IF(O336="nulová",K336,0)</f>
        <v>0</v>
      </c>
      <c r="BJ336" s="12" t="s">
        <v>83</v>
      </c>
      <c r="BK336" s="163">
        <f>ROUND(P336*H336,2)</f>
        <v>0</v>
      </c>
      <c r="BL336" s="12" t="s">
        <v>213</v>
      </c>
      <c r="BM336" s="12" t="s">
        <v>885</v>
      </c>
    </row>
    <row r="337" spans="2:65" s="1" customFormat="1" ht="19.5">
      <c r="B337" s="28"/>
      <c r="C337" s="29"/>
      <c r="D337" s="164" t="s">
        <v>142</v>
      </c>
      <c r="E337" s="29"/>
      <c r="F337" s="165" t="s">
        <v>886</v>
      </c>
      <c r="G337" s="29"/>
      <c r="H337" s="29"/>
      <c r="I337" s="97"/>
      <c r="J337" s="97"/>
      <c r="K337" s="29"/>
      <c r="L337" s="29"/>
      <c r="M337" s="32"/>
      <c r="N337" s="166"/>
      <c r="O337" s="53"/>
      <c r="P337" s="53"/>
      <c r="Q337" s="53"/>
      <c r="R337" s="53"/>
      <c r="S337" s="53"/>
      <c r="T337" s="53"/>
      <c r="U337" s="53"/>
      <c r="V337" s="53"/>
      <c r="W337" s="53"/>
      <c r="X337" s="54"/>
      <c r="AT337" s="12" t="s">
        <v>142</v>
      </c>
      <c r="AU337" s="12" t="s">
        <v>83</v>
      </c>
    </row>
    <row r="338" spans="2:65" s="1" customFormat="1" ht="22.5" customHeight="1">
      <c r="B338" s="28"/>
      <c r="C338" s="182" t="s">
        <v>887</v>
      </c>
      <c r="D338" s="182" t="s">
        <v>210</v>
      </c>
      <c r="E338" s="183" t="s">
        <v>888</v>
      </c>
      <c r="F338" s="184" t="s">
        <v>889</v>
      </c>
      <c r="G338" s="185" t="s">
        <v>137</v>
      </c>
      <c r="H338" s="186">
        <v>6</v>
      </c>
      <c r="I338" s="187"/>
      <c r="J338" s="187"/>
      <c r="K338" s="188">
        <f>ROUND(P338*H338,2)</f>
        <v>0</v>
      </c>
      <c r="L338" s="184" t="s">
        <v>266</v>
      </c>
      <c r="M338" s="32"/>
      <c r="N338" s="189" t="s">
        <v>1</v>
      </c>
      <c r="O338" s="159" t="s">
        <v>44</v>
      </c>
      <c r="P338" s="160">
        <f>I338+J338</f>
        <v>0</v>
      </c>
      <c r="Q338" s="160">
        <f>ROUND(I338*H338,2)</f>
        <v>0</v>
      </c>
      <c r="R338" s="160">
        <f>ROUND(J338*H338,2)</f>
        <v>0</v>
      </c>
      <c r="S338" s="53"/>
      <c r="T338" s="161">
        <f>S338*H338</f>
        <v>0</v>
      </c>
      <c r="U338" s="161">
        <v>0</v>
      </c>
      <c r="V338" s="161">
        <f>U338*H338</f>
        <v>0</v>
      </c>
      <c r="W338" s="161">
        <v>0</v>
      </c>
      <c r="X338" s="162">
        <f>W338*H338</f>
        <v>0</v>
      </c>
      <c r="AR338" s="12" t="s">
        <v>213</v>
      </c>
      <c r="AT338" s="12" t="s">
        <v>210</v>
      </c>
      <c r="AU338" s="12" t="s">
        <v>83</v>
      </c>
      <c r="AY338" s="12" t="s">
        <v>139</v>
      </c>
      <c r="BE338" s="163">
        <f>IF(O338="základní",K338,0)</f>
        <v>0</v>
      </c>
      <c r="BF338" s="163">
        <f>IF(O338="snížená",K338,0)</f>
        <v>0</v>
      </c>
      <c r="BG338" s="163">
        <f>IF(O338="zákl. přenesená",K338,0)</f>
        <v>0</v>
      </c>
      <c r="BH338" s="163">
        <f>IF(O338="sníž. přenesená",K338,0)</f>
        <v>0</v>
      </c>
      <c r="BI338" s="163">
        <f>IF(O338="nulová",K338,0)</f>
        <v>0</v>
      </c>
      <c r="BJ338" s="12" t="s">
        <v>83</v>
      </c>
      <c r="BK338" s="163">
        <f>ROUND(P338*H338,2)</f>
        <v>0</v>
      </c>
      <c r="BL338" s="12" t="s">
        <v>213</v>
      </c>
      <c r="BM338" s="12" t="s">
        <v>890</v>
      </c>
    </row>
    <row r="339" spans="2:65" s="1" customFormat="1" ht="19.5">
      <c r="B339" s="28"/>
      <c r="C339" s="29"/>
      <c r="D339" s="164" t="s">
        <v>142</v>
      </c>
      <c r="E339" s="29"/>
      <c r="F339" s="165" t="s">
        <v>891</v>
      </c>
      <c r="G339" s="29"/>
      <c r="H339" s="29"/>
      <c r="I339" s="97"/>
      <c r="J339" s="97"/>
      <c r="K339" s="29"/>
      <c r="L339" s="29"/>
      <c r="M339" s="32"/>
      <c r="N339" s="166"/>
      <c r="O339" s="53"/>
      <c r="P339" s="53"/>
      <c r="Q339" s="53"/>
      <c r="R339" s="53"/>
      <c r="S339" s="53"/>
      <c r="T339" s="53"/>
      <c r="U339" s="53"/>
      <c r="V339" s="53"/>
      <c r="W339" s="53"/>
      <c r="X339" s="54"/>
      <c r="AT339" s="12" t="s">
        <v>142</v>
      </c>
      <c r="AU339" s="12" t="s">
        <v>83</v>
      </c>
    </row>
    <row r="340" spans="2:65" s="1" customFormat="1" ht="22.5" customHeight="1">
      <c r="B340" s="28"/>
      <c r="C340" s="182" t="s">
        <v>892</v>
      </c>
      <c r="D340" s="182" t="s">
        <v>210</v>
      </c>
      <c r="E340" s="183" t="s">
        <v>893</v>
      </c>
      <c r="F340" s="184" t="s">
        <v>894</v>
      </c>
      <c r="G340" s="185" t="s">
        <v>137</v>
      </c>
      <c r="H340" s="186">
        <v>3</v>
      </c>
      <c r="I340" s="187"/>
      <c r="J340" s="187"/>
      <c r="K340" s="188">
        <f>ROUND(P340*H340,2)</f>
        <v>0</v>
      </c>
      <c r="L340" s="184" t="s">
        <v>266</v>
      </c>
      <c r="M340" s="32"/>
      <c r="N340" s="189" t="s">
        <v>1</v>
      </c>
      <c r="O340" s="159" t="s">
        <v>44</v>
      </c>
      <c r="P340" s="160">
        <f>I340+J340</f>
        <v>0</v>
      </c>
      <c r="Q340" s="160">
        <f>ROUND(I340*H340,2)</f>
        <v>0</v>
      </c>
      <c r="R340" s="160">
        <f>ROUND(J340*H340,2)</f>
        <v>0</v>
      </c>
      <c r="S340" s="53"/>
      <c r="T340" s="161">
        <f>S340*H340</f>
        <v>0</v>
      </c>
      <c r="U340" s="161">
        <v>0</v>
      </c>
      <c r="V340" s="161">
        <f>U340*H340</f>
        <v>0</v>
      </c>
      <c r="W340" s="161">
        <v>0</v>
      </c>
      <c r="X340" s="162">
        <f>W340*H340</f>
        <v>0</v>
      </c>
      <c r="AR340" s="12" t="s">
        <v>213</v>
      </c>
      <c r="AT340" s="12" t="s">
        <v>210</v>
      </c>
      <c r="AU340" s="12" t="s">
        <v>83</v>
      </c>
      <c r="AY340" s="12" t="s">
        <v>139</v>
      </c>
      <c r="BE340" s="163">
        <f>IF(O340="základní",K340,0)</f>
        <v>0</v>
      </c>
      <c r="BF340" s="163">
        <f>IF(O340="snížená",K340,0)</f>
        <v>0</v>
      </c>
      <c r="BG340" s="163">
        <f>IF(O340="zákl. přenesená",K340,0)</f>
        <v>0</v>
      </c>
      <c r="BH340" s="163">
        <f>IF(O340="sníž. přenesená",K340,0)</f>
        <v>0</v>
      </c>
      <c r="BI340" s="163">
        <f>IF(O340="nulová",K340,0)</f>
        <v>0</v>
      </c>
      <c r="BJ340" s="12" t="s">
        <v>83</v>
      </c>
      <c r="BK340" s="163">
        <f>ROUND(P340*H340,2)</f>
        <v>0</v>
      </c>
      <c r="BL340" s="12" t="s">
        <v>213</v>
      </c>
      <c r="BM340" s="12" t="s">
        <v>895</v>
      </c>
    </row>
    <row r="341" spans="2:65" s="1" customFormat="1" ht="11.25">
      <c r="B341" s="28"/>
      <c r="C341" s="29"/>
      <c r="D341" s="164" t="s">
        <v>142</v>
      </c>
      <c r="E341" s="29"/>
      <c r="F341" s="165" t="s">
        <v>896</v>
      </c>
      <c r="G341" s="29"/>
      <c r="H341" s="29"/>
      <c r="I341" s="97"/>
      <c r="J341" s="97"/>
      <c r="K341" s="29"/>
      <c r="L341" s="29"/>
      <c r="M341" s="32"/>
      <c r="N341" s="166"/>
      <c r="O341" s="53"/>
      <c r="P341" s="53"/>
      <c r="Q341" s="53"/>
      <c r="R341" s="53"/>
      <c r="S341" s="53"/>
      <c r="T341" s="53"/>
      <c r="U341" s="53"/>
      <c r="V341" s="53"/>
      <c r="W341" s="53"/>
      <c r="X341" s="54"/>
      <c r="AT341" s="12" t="s">
        <v>142</v>
      </c>
      <c r="AU341" s="12" t="s">
        <v>83</v>
      </c>
    </row>
    <row r="342" spans="2:65" s="1" customFormat="1" ht="22.5" customHeight="1">
      <c r="B342" s="28"/>
      <c r="C342" s="182" t="s">
        <v>897</v>
      </c>
      <c r="D342" s="182" t="s">
        <v>210</v>
      </c>
      <c r="E342" s="183" t="s">
        <v>898</v>
      </c>
      <c r="F342" s="184" t="s">
        <v>899</v>
      </c>
      <c r="G342" s="185" t="s">
        <v>137</v>
      </c>
      <c r="H342" s="186">
        <v>2</v>
      </c>
      <c r="I342" s="187"/>
      <c r="J342" s="187"/>
      <c r="K342" s="188">
        <f>ROUND(P342*H342,2)</f>
        <v>0</v>
      </c>
      <c r="L342" s="184" t="s">
        <v>266</v>
      </c>
      <c r="M342" s="32"/>
      <c r="N342" s="189" t="s">
        <v>1</v>
      </c>
      <c r="O342" s="159" t="s">
        <v>44</v>
      </c>
      <c r="P342" s="160">
        <f>I342+J342</f>
        <v>0</v>
      </c>
      <c r="Q342" s="160">
        <f>ROUND(I342*H342,2)</f>
        <v>0</v>
      </c>
      <c r="R342" s="160">
        <f>ROUND(J342*H342,2)</f>
        <v>0</v>
      </c>
      <c r="S342" s="53"/>
      <c r="T342" s="161">
        <f>S342*H342</f>
        <v>0</v>
      </c>
      <c r="U342" s="161">
        <v>0</v>
      </c>
      <c r="V342" s="161">
        <f>U342*H342</f>
        <v>0</v>
      </c>
      <c r="W342" s="161">
        <v>0</v>
      </c>
      <c r="X342" s="162">
        <f>W342*H342</f>
        <v>0</v>
      </c>
      <c r="AR342" s="12" t="s">
        <v>213</v>
      </c>
      <c r="AT342" s="12" t="s">
        <v>210</v>
      </c>
      <c r="AU342" s="12" t="s">
        <v>83</v>
      </c>
      <c r="AY342" s="12" t="s">
        <v>139</v>
      </c>
      <c r="BE342" s="163">
        <f>IF(O342="základní",K342,0)</f>
        <v>0</v>
      </c>
      <c r="BF342" s="163">
        <f>IF(O342="snížená",K342,0)</f>
        <v>0</v>
      </c>
      <c r="BG342" s="163">
        <f>IF(O342="zákl. přenesená",K342,0)</f>
        <v>0</v>
      </c>
      <c r="BH342" s="163">
        <f>IF(O342="sníž. přenesená",K342,0)</f>
        <v>0</v>
      </c>
      <c r="BI342" s="163">
        <f>IF(O342="nulová",K342,0)</f>
        <v>0</v>
      </c>
      <c r="BJ342" s="12" t="s">
        <v>83</v>
      </c>
      <c r="BK342" s="163">
        <f>ROUND(P342*H342,2)</f>
        <v>0</v>
      </c>
      <c r="BL342" s="12" t="s">
        <v>213</v>
      </c>
      <c r="BM342" s="12" t="s">
        <v>900</v>
      </c>
    </row>
    <row r="343" spans="2:65" s="1" customFormat="1" ht="11.25">
      <c r="B343" s="28"/>
      <c r="C343" s="29"/>
      <c r="D343" s="164" t="s">
        <v>142</v>
      </c>
      <c r="E343" s="29"/>
      <c r="F343" s="165" t="s">
        <v>899</v>
      </c>
      <c r="G343" s="29"/>
      <c r="H343" s="29"/>
      <c r="I343" s="97"/>
      <c r="J343" s="97"/>
      <c r="K343" s="29"/>
      <c r="L343" s="29"/>
      <c r="M343" s="32"/>
      <c r="N343" s="166"/>
      <c r="O343" s="53"/>
      <c r="P343" s="53"/>
      <c r="Q343" s="53"/>
      <c r="R343" s="53"/>
      <c r="S343" s="53"/>
      <c r="T343" s="53"/>
      <c r="U343" s="53"/>
      <c r="V343" s="53"/>
      <c r="W343" s="53"/>
      <c r="X343" s="54"/>
      <c r="AT343" s="12" t="s">
        <v>142</v>
      </c>
      <c r="AU343" s="12" t="s">
        <v>83</v>
      </c>
    </row>
    <row r="344" spans="2:65" s="1" customFormat="1" ht="16.5" customHeight="1">
      <c r="B344" s="28"/>
      <c r="C344" s="182" t="s">
        <v>901</v>
      </c>
      <c r="D344" s="182" t="s">
        <v>210</v>
      </c>
      <c r="E344" s="183" t="s">
        <v>902</v>
      </c>
      <c r="F344" s="184" t="s">
        <v>903</v>
      </c>
      <c r="G344" s="185" t="s">
        <v>811</v>
      </c>
      <c r="H344" s="186">
        <v>30</v>
      </c>
      <c r="I344" s="187"/>
      <c r="J344" s="187"/>
      <c r="K344" s="188">
        <f>ROUND(P344*H344,2)</f>
        <v>0</v>
      </c>
      <c r="L344" s="184" t="s">
        <v>1</v>
      </c>
      <c r="M344" s="32"/>
      <c r="N344" s="189" t="s">
        <v>1</v>
      </c>
      <c r="O344" s="159" t="s">
        <v>44</v>
      </c>
      <c r="P344" s="160">
        <f>I344+J344</f>
        <v>0</v>
      </c>
      <c r="Q344" s="160">
        <f>ROUND(I344*H344,2)</f>
        <v>0</v>
      </c>
      <c r="R344" s="160">
        <f>ROUND(J344*H344,2)</f>
        <v>0</v>
      </c>
      <c r="S344" s="53"/>
      <c r="T344" s="161">
        <f>S344*H344</f>
        <v>0</v>
      </c>
      <c r="U344" s="161">
        <v>0</v>
      </c>
      <c r="V344" s="161">
        <f>U344*H344</f>
        <v>0</v>
      </c>
      <c r="W344" s="161">
        <v>0</v>
      </c>
      <c r="X344" s="162">
        <f>W344*H344</f>
        <v>0</v>
      </c>
      <c r="AR344" s="12" t="s">
        <v>213</v>
      </c>
      <c r="AT344" s="12" t="s">
        <v>210</v>
      </c>
      <c r="AU344" s="12" t="s">
        <v>83</v>
      </c>
      <c r="AY344" s="12" t="s">
        <v>139</v>
      </c>
      <c r="BE344" s="163">
        <f>IF(O344="základní",K344,0)</f>
        <v>0</v>
      </c>
      <c r="BF344" s="163">
        <f>IF(O344="snížená",K344,0)</f>
        <v>0</v>
      </c>
      <c r="BG344" s="163">
        <f>IF(O344="zákl. přenesená",K344,0)</f>
        <v>0</v>
      </c>
      <c r="BH344" s="163">
        <f>IF(O344="sníž. přenesená",K344,0)</f>
        <v>0</v>
      </c>
      <c r="BI344" s="163">
        <f>IF(O344="nulová",K344,0)</f>
        <v>0</v>
      </c>
      <c r="BJ344" s="12" t="s">
        <v>83</v>
      </c>
      <c r="BK344" s="163">
        <f>ROUND(P344*H344,2)</f>
        <v>0</v>
      </c>
      <c r="BL344" s="12" t="s">
        <v>213</v>
      </c>
      <c r="BM344" s="12" t="s">
        <v>904</v>
      </c>
    </row>
    <row r="345" spans="2:65" s="1" customFormat="1" ht="11.25">
      <c r="B345" s="28"/>
      <c r="C345" s="29"/>
      <c r="D345" s="164" t="s">
        <v>142</v>
      </c>
      <c r="E345" s="29"/>
      <c r="F345" s="165" t="s">
        <v>903</v>
      </c>
      <c r="G345" s="29"/>
      <c r="H345" s="29"/>
      <c r="I345" s="97"/>
      <c r="J345" s="97"/>
      <c r="K345" s="29"/>
      <c r="L345" s="29"/>
      <c r="M345" s="32"/>
      <c r="N345" s="166"/>
      <c r="O345" s="53"/>
      <c r="P345" s="53"/>
      <c r="Q345" s="53"/>
      <c r="R345" s="53"/>
      <c r="S345" s="53"/>
      <c r="T345" s="53"/>
      <c r="U345" s="53"/>
      <c r="V345" s="53"/>
      <c r="W345" s="53"/>
      <c r="X345" s="54"/>
      <c r="AT345" s="12" t="s">
        <v>142</v>
      </c>
      <c r="AU345" s="12" t="s">
        <v>83</v>
      </c>
    </row>
    <row r="346" spans="2:65" s="1" customFormat="1" ht="22.5" customHeight="1">
      <c r="B346" s="28"/>
      <c r="C346" s="182" t="s">
        <v>905</v>
      </c>
      <c r="D346" s="182" t="s">
        <v>210</v>
      </c>
      <c r="E346" s="183" t="s">
        <v>906</v>
      </c>
      <c r="F346" s="184" t="s">
        <v>907</v>
      </c>
      <c r="G346" s="185" t="s">
        <v>908</v>
      </c>
      <c r="H346" s="186">
        <v>250</v>
      </c>
      <c r="I346" s="187"/>
      <c r="J346" s="187"/>
      <c r="K346" s="188">
        <f>ROUND(P346*H346,2)</f>
        <v>0</v>
      </c>
      <c r="L346" s="184" t="s">
        <v>266</v>
      </c>
      <c r="M346" s="32"/>
      <c r="N346" s="189" t="s">
        <v>1</v>
      </c>
      <c r="O346" s="159" t="s">
        <v>44</v>
      </c>
      <c r="P346" s="160">
        <f>I346+J346</f>
        <v>0</v>
      </c>
      <c r="Q346" s="160">
        <f>ROUND(I346*H346,2)</f>
        <v>0</v>
      </c>
      <c r="R346" s="160">
        <f>ROUND(J346*H346,2)</f>
        <v>0</v>
      </c>
      <c r="S346" s="53"/>
      <c r="T346" s="161">
        <f>S346*H346</f>
        <v>0</v>
      </c>
      <c r="U346" s="161">
        <v>0</v>
      </c>
      <c r="V346" s="161">
        <f>U346*H346</f>
        <v>0</v>
      </c>
      <c r="W346" s="161">
        <v>0</v>
      </c>
      <c r="X346" s="162">
        <f>W346*H346</f>
        <v>0</v>
      </c>
      <c r="AR346" s="12" t="s">
        <v>213</v>
      </c>
      <c r="AT346" s="12" t="s">
        <v>210</v>
      </c>
      <c r="AU346" s="12" t="s">
        <v>83</v>
      </c>
      <c r="AY346" s="12" t="s">
        <v>139</v>
      </c>
      <c r="BE346" s="163">
        <f>IF(O346="základní",K346,0)</f>
        <v>0</v>
      </c>
      <c r="BF346" s="163">
        <f>IF(O346="snížená",K346,0)</f>
        <v>0</v>
      </c>
      <c r="BG346" s="163">
        <f>IF(O346="zákl. přenesená",K346,0)</f>
        <v>0</v>
      </c>
      <c r="BH346" s="163">
        <f>IF(O346="sníž. přenesená",K346,0)</f>
        <v>0</v>
      </c>
      <c r="BI346" s="163">
        <f>IF(O346="nulová",K346,0)</f>
        <v>0</v>
      </c>
      <c r="BJ346" s="12" t="s">
        <v>83</v>
      </c>
      <c r="BK346" s="163">
        <f>ROUND(P346*H346,2)</f>
        <v>0</v>
      </c>
      <c r="BL346" s="12" t="s">
        <v>213</v>
      </c>
      <c r="BM346" s="12" t="s">
        <v>909</v>
      </c>
    </row>
    <row r="347" spans="2:65" s="1" customFormat="1" ht="11.25">
      <c r="B347" s="28"/>
      <c r="C347" s="29"/>
      <c r="D347" s="164" t="s">
        <v>142</v>
      </c>
      <c r="E347" s="29"/>
      <c r="F347" s="165" t="s">
        <v>907</v>
      </c>
      <c r="G347" s="29"/>
      <c r="H347" s="29"/>
      <c r="I347" s="97"/>
      <c r="J347" s="97"/>
      <c r="K347" s="29"/>
      <c r="L347" s="29"/>
      <c r="M347" s="32"/>
      <c r="N347" s="166"/>
      <c r="O347" s="53"/>
      <c r="P347" s="53"/>
      <c r="Q347" s="53"/>
      <c r="R347" s="53"/>
      <c r="S347" s="53"/>
      <c r="T347" s="53"/>
      <c r="U347" s="53"/>
      <c r="V347" s="53"/>
      <c r="W347" s="53"/>
      <c r="X347" s="54"/>
      <c r="AT347" s="12" t="s">
        <v>142</v>
      </c>
      <c r="AU347" s="12" t="s">
        <v>83</v>
      </c>
    </row>
    <row r="348" spans="2:65" s="1" customFormat="1" ht="22.5" customHeight="1">
      <c r="B348" s="28"/>
      <c r="C348" s="182" t="s">
        <v>910</v>
      </c>
      <c r="D348" s="182" t="s">
        <v>210</v>
      </c>
      <c r="E348" s="183" t="s">
        <v>911</v>
      </c>
      <c r="F348" s="184" t="s">
        <v>912</v>
      </c>
      <c r="G348" s="185" t="s">
        <v>292</v>
      </c>
      <c r="H348" s="186">
        <v>60</v>
      </c>
      <c r="I348" s="187"/>
      <c r="J348" s="187"/>
      <c r="K348" s="188">
        <f>ROUND(P348*H348,2)</f>
        <v>0</v>
      </c>
      <c r="L348" s="184" t="s">
        <v>266</v>
      </c>
      <c r="M348" s="32"/>
      <c r="N348" s="189" t="s">
        <v>1</v>
      </c>
      <c r="O348" s="159" t="s">
        <v>44</v>
      </c>
      <c r="P348" s="160">
        <f>I348+J348</f>
        <v>0</v>
      </c>
      <c r="Q348" s="160">
        <f>ROUND(I348*H348,2)</f>
        <v>0</v>
      </c>
      <c r="R348" s="160">
        <f>ROUND(J348*H348,2)</f>
        <v>0</v>
      </c>
      <c r="S348" s="53"/>
      <c r="T348" s="161">
        <f>S348*H348</f>
        <v>0</v>
      </c>
      <c r="U348" s="161">
        <v>0</v>
      </c>
      <c r="V348" s="161">
        <f>U348*H348</f>
        <v>0</v>
      </c>
      <c r="W348" s="161">
        <v>0</v>
      </c>
      <c r="X348" s="162">
        <f>W348*H348</f>
        <v>0</v>
      </c>
      <c r="AR348" s="12" t="s">
        <v>213</v>
      </c>
      <c r="AT348" s="12" t="s">
        <v>210</v>
      </c>
      <c r="AU348" s="12" t="s">
        <v>83</v>
      </c>
      <c r="AY348" s="12" t="s">
        <v>139</v>
      </c>
      <c r="BE348" s="163">
        <f>IF(O348="základní",K348,0)</f>
        <v>0</v>
      </c>
      <c r="BF348" s="163">
        <f>IF(O348="snížená",K348,0)</f>
        <v>0</v>
      </c>
      <c r="BG348" s="163">
        <f>IF(O348="zákl. přenesená",K348,0)</f>
        <v>0</v>
      </c>
      <c r="BH348" s="163">
        <f>IF(O348="sníž. přenesená",K348,0)</f>
        <v>0</v>
      </c>
      <c r="BI348" s="163">
        <f>IF(O348="nulová",K348,0)</f>
        <v>0</v>
      </c>
      <c r="BJ348" s="12" t="s">
        <v>83</v>
      </c>
      <c r="BK348" s="163">
        <f>ROUND(P348*H348,2)</f>
        <v>0</v>
      </c>
      <c r="BL348" s="12" t="s">
        <v>213</v>
      </c>
      <c r="BM348" s="12" t="s">
        <v>913</v>
      </c>
    </row>
    <row r="349" spans="2:65" s="1" customFormat="1" ht="19.5">
      <c r="B349" s="28"/>
      <c r="C349" s="29"/>
      <c r="D349" s="164" t="s">
        <v>142</v>
      </c>
      <c r="E349" s="29"/>
      <c r="F349" s="165" t="s">
        <v>914</v>
      </c>
      <c r="G349" s="29"/>
      <c r="H349" s="29"/>
      <c r="I349" s="97"/>
      <c r="J349" s="97"/>
      <c r="K349" s="29"/>
      <c r="L349" s="29"/>
      <c r="M349" s="32"/>
      <c r="N349" s="166"/>
      <c r="O349" s="53"/>
      <c r="P349" s="53"/>
      <c r="Q349" s="53"/>
      <c r="R349" s="53"/>
      <c r="S349" s="53"/>
      <c r="T349" s="53"/>
      <c r="U349" s="53"/>
      <c r="V349" s="53"/>
      <c r="W349" s="53"/>
      <c r="X349" s="54"/>
      <c r="AT349" s="12" t="s">
        <v>142</v>
      </c>
      <c r="AU349" s="12" t="s">
        <v>83</v>
      </c>
    </row>
    <row r="350" spans="2:65" s="1" customFormat="1" ht="22.5" customHeight="1">
      <c r="B350" s="28"/>
      <c r="C350" s="182" t="s">
        <v>915</v>
      </c>
      <c r="D350" s="182" t="s">
        <v>210</v>
      </c>
      <c r="E350" s="183" t="s">
        <v>916</v>
      </c>
      <c r="F350" s="184" t="s">
        <v>917</v>
      </c>
      <c r="G350" s="185" t="s">
        <v>292</v>
      </c>
      <c r="H350" s="186">
        <v>30</v>
      </c>
      <c r="I350" s="187"/>
      <c r="J350" s="187"/>
      <c r="K350" s="188">
        <f>ROUND(P350*H350,2)</f>
        <v>0</v>
      </c>
      <c r="L350" s="184" t="s">
        <v>266</v>
      </c>
      <c r="M350" s="32"/>
      <c r="N350" s="189" t="s">
        <v>1</v>
      </c>
      <c r="O350" s="159" t="s">
        <v>44</v>
      </c>
      <c r="P350" s="160">
        <f>I350+J350</f>
        <v>0</v>
      </c>
      <c r="Q350" s="160">
        <f>ROUND(I350*H350,2)</f>
        <v>0</v>
      </c>
      <c r="R350" s="160">
        <f>ROUND(J350*H350,2)</f>
        <v>0</v>
      </c>
      <c r="S350" s="53"/>
      <c r="T350" s="161">
        <f>S350*H350</f>
        <v>0</v>
      </c>
      <c r="U350" s="161">
        <v>0</v>
      </c>
      <c r="V350" s="161">
        <f>U350*H350</f>
        <v>0</v>
      </c>
      <c r="W350" s="161">
        <v>0</v>
      </c>
      <c r="X350" s="162">
        <f>W350*H350</f>
        <v>0</v>
      </c>
      <c r="AR350" s="12" t="s">
        <v>213</v>
      </c>
      <c r="AT350" s="12" t="s">
        <v>210</v>
      </c>
      <c r="AU350" s="12" t="s">
        <v>83</v>
      </c>
      <c r="AY350" s="12" t="s">
        <v>139</v>
      </c>
      <c r="BE350" s="163">
        <f>IF(O350="základní",K350,0)</f>
        <v>0</v>
      </c>
      <c r="BF350" s="163">
        <f>IF(O350="snížená",K350,0)</f>
        <v>0</v>
      </c>
      <c r="BG350" s="163">
        <f>IF(O350="zákl. přenesená",K350,0)</f>
        <v>0</v>
      </c>
      <c r="BH350" s="163">
        <f>IF(O350="sníž. přenesená",K350,0)</f>
        <v>0</v>
      </c>
      <c r="BI350" s="163">
        <f>IF(O350="nulová",K350,0)</f>
        <v>0</v>
      </c>
      <c r="BJ350" s="12" t="s">
        <v>83</v>
      </c>
      <c r="BK350" s="163">
        <f>ROUND(P350*H350,2)</f>
        <v>0</v>
      </c>
      <c r="BL350" s="12" t="s">
        <v>213</v>
      </c>
      <c r="BM350" s="12" t="s">
        <v>918</v>
      </c>
    </row>
    <row r="351" spans="2:65" s="1" customFormat="1" ht="11.25">
      <c r="B351" s="28"/>
      <c r="C351" s="29"/>
      <c r="D351" s="164" t="s">
        <v>142</v>
      </c>
      <c r="E351" s="29"/>
      <c r="F351" s="165" t="s">
        <v>919</v>
      </c>
      <c r="G351" s="29"/>
      <c r="H351" s="29"/>
      <c r="I351" s="97"/>
      <c r="J351" s="97"/>
      <c r="K351" s="29"/>
      <c r="L351" s="29"/>
      <c r="M351" s="32"/>
      <c r="N351" s="166"/>
      <c r="O351" s="53"/>
      <c r="P351" s="53"/>
      <c r="Q351" s="53"/>
      <c r="R351" s="53"/>
      <c r="S351" s="53"/>
      <c r="T351" s="53"/>
      <c r="U351" s="53"/>
      <c r="V351" s="53"/>
      <c r="W351" s="53"/>
      <c r="X351" s="54"/>
      <c r="AT351" s="12" t="s">
        <v>142</v>
      </c>
      <c r="AU351" s="12" t="s">
        <v>83</v>
      </c>
    </row>
    <row r="352" spans="2:65" s="1" customFormat="1" ht="22.5" customHeight="1">
      <c r="B352" s="28"/>
      <c r="C352" s="182" t="s">
        <v>920</v>
      </c>
      <c r="D352" s="182" t="s">
        <v>210</v>
      </c>
      <c r="E352" s="183" t="s">
        <v>921</v>
      </c>
      <c r="F352" s="184" t="s">
        <v>922</v>
      </c>
      <c r="G352" s="185" t="s">
        <v>292</v>
      </c>
      <c r="H352" s="186">
        <v>300</v>
      </c>
      <c r="I352" s="187"/>
      <c r="J352" s="187"/>
      <c r="K352" s="188">
        <f>ROUND(P352*H352,2)</f>
        <v>0</v>
      </c>
      <c r="L352" s="184" t="s">
        <v>266</v>
      </c>
      <c r="M352" s="32"/>
      <c r="N352" s="189" t="s">
        <v>1</v>
      </c>
      <c r="O352" s="159" t="s">
        <v>44</v>
      </c>
      <c r="P352" s="160">
        <f>I352+J352</f>
        <v>0</v>
      </c>
      <c r="Q352" s="160">
        <f>ROUND(I352*H352,2)</f>
        <v>0</v>
      </c>
      <c r="R352" s="160">
        <f>ROUND(J352*H352,2)</f>
        <v>0</v>
      </c>
      <c r="S352" s="53"/>
      <c r="T352" s="161">
        <f>S352*H352</f>
        <v>0</v>
      </c>
      <c r="U352" s="161">
        <v>0</v>
      </c>
      <c r="V352" s="161">
        <f>U352*H352</f>
        <v>0</v>
      </c>
      <c r="W352" s="161">
        <v>0</v>
      </c>
      <c r="X352" s="162">
        <f>W352*H352</f>
        <v>0</v>
      </c>
      <c r="AR352" s="12" t="s">
        <v>213</v>
      </c>
      <c r="AT352" s="12" t="s">
        <v>210</v>
      </c>
      <c r="AU352" s="12" t="s">
        <v>83</v>
      </c>
      <c r="AY352" s="12" t="s">
        <v>139</v>
      </c>
      <c r="BE352" s="163">
        <f>IF(O352="základní",K352,0)</f>
        <v>0</v>
      </c>
      <c r="BF352" s="163">
        <f>IF(O352="snížená",K352,0)</f>
        <v>0</v>
      </c>
      <c r="BG352" s="163">
        <f>IF(O352="zákl. přenesená",K352,0)</f>
        <v>0</v>
      </c>
      <c r="BH352" s="163">
        <f>IF(O352="sníž. přenesená",K352,0)</f>
        <v>0</v>
      </c>
      <c r="BI352" s="163">
        <f>IF(O352="nulová",K352,0)</f>
        <v>0</v>
      </c>
      <c r="BJ352" s="12" t="s">
        <v>83</v>
      </c>
      <c r="BK352" s="163">
        <f>ROUND(P352*H352,2)</f>
        <v>0</v>
      </c>
      <c r="BL352" s="12" t="s">
        <v>213</v>
      </c>
      <c r="BM352" s="12" t="s">
        <v>923</v>
      </c>
    </row>
    <row r="353" spans="2:65" s="1" customFormat="1" ht="11.25">
      <c r="B353" s="28"/>
      <c r="C353" s="29"/>
      <c r="D353" s="164" t="s">
        <v>142</v>
      </c>
      <c r="E353" s="29"/>
      <c r="F353" s="165" t="s">
        <v>924</v>
      </c>
      <c r="G353" s="29"/>
      <c r="H353" s="29"/>
      <c r="I353" s="97"/>
      <c r="J353" s="97"/>
      <c r="K353" s="29"/>
      <c r="L353" s="29"/>
      <c r="M353" s="32"/>
      <c r="N353" s="166"/>
      <c r="O353" s="53"/>
      <c r="P353" s="53"/>
      <c r="Q353" s="53"/>
      <c r="R353" s="53"/>
      <c r="S353" s="53"/>
      <c r="T353" s="53"/>
      <c r="U353" s="53"/>
      <c r="V353" s="53"/>
      <c r="W353" s="53"/>
      <c r="X353" s="54"/>
      <c r="AT353" s="12" t="s">
        <v>142</v>
      </c>
      <c r="AU353" s="12" t="s">
        <v>83</v>
      </c>
    </row>
    <row r="354" spans="2:65" s="1" customFormat="1" ht="22.5" customHeight="1">
      <c r="B354" s="28"/>
      <c r="C354" s="182" t="s">
        <v>925</v>
      </c>
      <c r="D354" s="182" t="s">
        <v>210</v>
      </c>
      <c r="E354" s="183" t="s">
        <v>926</v>
      </c>
      <c r="F354" s="184" t="s">
        <v>927</v>
      </c>
      <c r="G354" s="185" t="s">
        <v>928</v>
      </c>
      <c r="H354" s="186">
        <v>50</v>
      </c>
      <c r="I354" s="187"/>
      <c r="J354" s="187"/>
      <c r="K354" s="188">
        <f>ROUND(P354*H354,2)</f>
        <v>0</v>
      </c>
      <c r="L354" s="184" t="s">
        <v>1</v>
      </c>
      <c r="M354" s="32"/>
      <c r="N354" s="189" t="s">
        <v>1</v>
      </c>
      <c r="O354" s="159" t="s">
        <v>44</v>
      </c>
      <c r="P354" s="160">
        <f>I354+J354</f>
        <v>0</v>
      </c>
      <c r="Q354" s="160">
        <f>ROUND(I354*H354,2)</f>
        <v>0</v>
      </c>
      <c r="R354" s="160">
        <f>ROUND(J354*H354,2)</f>
        <v>0</v>
      </c>
      <c r="S354" s="53"/>
      <c r="T354" s="161">
        <f>S354*H354</f>
        <v>0</v>
      </c>
      <c r="U354" s="161">
        <v>0</v>
      </c>
      <c r="V354" s="161">
        <f>U354*H354</f>
        <v>0</v>
      </c>
      <c r="W354" s="161">
        <v>0</v>
      </c>
      <c r="X354" s="162">
        <f>W354*H354</f>
        <v>0</v>
      </c>
      <c r="AR354" s="12" t="s">
        <v>140</v>
      </c>
      <c r="AT354" s="12" t="s">
        <v>210</v>
      </c>
      <c r="AU354" s="12" t="s">
        <v>83</v>
      </c>
      <c r="AY354" s="12" t="s">
        <v>139</v>
      </c>
      <c r="BE354" s="163">
        <f>IF(O354="základní",K354,0)</f>
        <v>0</v>
      </c>
      <c r="BF354" s="163">
        <f>IF(O354="snížená",K354,0)</f>
        <v>0</v>
      </c>
      <c r="BG354" s="163">
        <f>IF(O354="zákl. přenesená",K354,0)</f>
        <v>0</v>
      </c>
      <c r="BH354" s="163">
        <f>IF(O354="sníž. přenesená",K354,0)</f>
        <v>0</v>
      </c>
      <c r="BI354" s="163">
        <f>IF(O354="nulová",K354,0)</f>
        <v>0</v>
      </c>
      <c r="BJ354" s="12" t="s">
        <v>83</v>
      </c>
      <c r="BK354" s="163">
        <f>ROUND(P354*H354,2)</f>
        <v>0</v>
      </c>
      <c r="BL354" s="12" t="s">
        <v>140</v>
      </c>
      <c r="BM354" s="12" t="s">
        <v>929</v>
      </c>
    </row>
    <row r="355" spans="2:65" s="1" customFormat="1" ht="19.5">
      <c r="B355" s="28"/>
      <c r="C355" s="29"/>
      <c r="D355" s="164" t="s">
        <v>142</v>
      </c>
      <c r="E355" s="29"/>
      <c r="F355" s="165" t="s">
        <v>927</v>
      </c>
      <c r="G355" s="29"/>
      <c r="H355" s="29"/>
      <c r="I355" s="97"/>
      <c r="J355" s="97"/>
      <c r="K355" s="29"/>
      <c r="L355" s="29"/>
      <c r="M355" s="32"/>
      <c r="N355" s="166"/>
      <c r="O355" s="53"/>
      <c r="P355" s="53"/>
      <c r="Q355" s="53"/>
      <c r="R355" s="53"/>
      <c r="S355" s="53"/>
      <c r="T355" s="53"/>
      <c r="U355" s="53"/>
      <c r="V355" s="53"/>
      <c r="W355" s="53"/>
      <c r="X355" s="54"/>
      <c r="AT355" s="12" t="s">
        <v>142</v>
      </c>
      <c r="AU355" s="12" t="s">
        <v>83</v>
      </c>
    </row>
    <row r="356" spans="2:65" s="1" customFormat="1" ht="33.75" customHeight="1">
      <c r="B356" s="28"/>
      <c r="C356" s="182" t="s">
        <v>261</v>
      </c>
      <c r="D356" s="182" t="s">
        <v>210</v>
      </c>
      <c r="E356" s="183" t="s">
        <v>930</v>
      </c>
      <c r="F356" s="184" t="s">
        <v>931</v>
      </c>
      <c r="G356" s="185" t="s">
        <v>928</v>
      </c>
      <c r="H356" s="186">
        <v>24</v>
      </c>
      <c r="I356" s="187"/>
      <c r="J356" s="187"/>
      <c r="K356" s="188">
        <f>ROUND(P356*H356,2)</f>
        <v>0</v>
      </c>
      <c r="L356" s="184" t="s">
        <v>1</v>
      </c>
      <c r="M356" s="32"/>
      <c r="N356" s="189" t="s">
        <v>1</v>
      </c>
      <c r="O356" s="159" t="s">
        <v>44</v>
      </c>
      <c r="P356" s="160">
        <f>I356+J356</f>
        <v>0</v>
      </c>
      <c r="Q356" s="160">
        <f>ROUND(I356*H356,2)</f>
        <v>0</v>
      </c>
      <c r="R356" s="160">
        <f>ROUND(J356*H356,2)</f>
        <v>0</v>
      </c>
      <c r="S356" s="53"/>
      <c r="T356" s="161">
        <f>S356*H356</f>
        <v>0</v>
      </c>
      <c r="U356" s="161">
        <v>0</v>
      </c>
      <c r="V356" s="161">
        <f>U356*H356</f>
        <v>0</v>
      </c>
      <c r="W356" s="161">
        <v>0</v>
      </c>
      <c r="X356" s="162">
        <f>W356*H356</f>
        <v>0</v>
      </c>
      <c r="AR356" s="12" t="s">
        <v>140</v>
      </c>
      <c r="AT356" s="12" t="s">
        <v>210</v>
      </c>
      <c r="AU356" s="12" t="s">
        <v>83</v>
      </c>
      <c r="AY356" s="12" t="s">
        <v>139</v>
      </c>
      <c r="BE356" s="163">
        <f>IF(O356="základní",K356,0)</f>
        <v>0</v>
      </c>
      <c r="BF356" s="163">
        <f>IF(O356="snížená",K356,0)</f>
        <v>0</v>
      </c>
      <c r="BG356" s="163">
        <f>IF(O356="zákl. přenesená",K356,0)</f>
        <v>0</v>
      </c>
      <c r="BH356" s="163">
        <f>IF(O356="sníž. přenesená",K356,0)</f>
        <v>0</v>
      </c>
      <c r="BI356" s="163">
        <f>IF(O356="nulová",K356,0)</f>
        <v>0</v>
      </c>
      <c r="BJ356" s="12" t="s">
        <v>83</v>
      </c>
      <c r="BK356" s="163">
        <f>ROUND(P356*H356,2)</f>
        <v>0</v>
      </c>
      <c r="BL356" s="12" t="s">
        <v>140</v>
      </c>
      <c r="BM356" s="12" t="s">
        <v>932</v>
      </c>
    </row>
    <row r="357" spans="2:65" s="1" customFormat="1" ht="29.25">
      <c r="B357" s="28"/>
      <c r="C357" s="29"/>
      <c r="D357" s="164" t="s">
        <v>142</v>
      </c>
      <c r="E357" s="29"/>
      <c r="F357" s="165" t="s">
        <v>933</v>
      </c>
      <c r="G357" s="29"/>
      <c r="H357" s="29"/>
      <c r="I357" s="97"/>
      <c r="J357" s="97"/>
      <c r="K357" s="29"/>
      <c r="L357" s="29"/>
      <c r="M357" s="32"/>
      <c r="N357" s="166"/>
      <c r="O357" s="53"/>
      <c r="P357" s="53"/>
      <c r="Q357" s="53"/>
      <c r="R357" s="53"/>
      <c r="S357" s="53"/>
      <c r="T357" s="53"/>
      <c r="U357" s="53"/>
      <c r="V357" s="53"/>
      <c r="W357" s="53"/>
      <c r="X357" s="54"/>
      <c r="AT357" s="12" t="s">
        <v>142</v>
      </c>
      <c r="AU357" s="12" t="s">
        <v>83</v>
      </c>
    </row>
    <row r="358" spans="2:65" s="1" customFormat="1" ht="16.5" customHeight="1">
      <c r="B358" s="28"/>
      <c r="C358" s="182" t="s">
        <v>934</v>
      </c>
      <c r="D358" s="182" t="s">
        <v>210</v>
      </c>
      <c r="E358" s="183" t="s">
        <v>935</v>
      </c>
      <c r="F358" s="184" t="s">
        <v>936</v>
      </c>
      <c r="G358" s="185" t="s">
        <v>928</v>
      </c>
      <c r="H358" s="186">
        <v>50</v>
      </c>
      <c r="I358" s="187"/>
      <c r="J358" s="187"/>
      <c r="K358" s="188">
        <f>ROUND(P358*H358,2)</f>
        <v>0</v>
      </c>
      <c r="L358" s="184" t="s">
        <v>1</v>
      </c>
      <c r="M358" s="32"/>
      <c r="N358" s="189" t="s">
        <v>1</v>
      </c>
      <c r="O358" s="159" t="s">
        <v>44</v>
      </c>
      <c r="P358" s="160">
        <f>I358+J358</f>
        <v>0</v>
      </c>
      <c r="Q358" s="160">
        <f>ROUND(I358*H358,2)</f>
        <v>0</v>
      </c>
      <c r="R358" s="160">
        <f>ROUND(J358*H358,2)</f>
        <v>0</v>
      </c>
      <c r="S358" s="53"/>
      <c r="T358" s="161">
        <f>S358*H358</f>
        <v>0</v>
      </c>
      <c r="U358" s="161">
        <v>0</v>
      </c>
      <c r="V358" s="161">
        <f>U358*H358</f>
        <v>0</v>
      </c>
      <c r="W358" s="161">
        <v>0</v>
      </c>
      <c r="X358" s="162">
        <f>W358*H358</f>
        <v>0</v>
      </c>
      <c r="AR358" s="12" t="s">
        <v>140</v>
      </c>
      <c r="AT358" s="12" t="s">
        <v>210</v>
      </c>
      <c r="AU358" s="12" t="s">
        <v>83</v>
      </c>
      <c r="AY358" s="12" t="s">
        <v>139</v>
      </c>
      <c r="BE358" s="163">
        <f>IF(O358="základní",K358,0)</f>
        <v>0</v>
      </c>
      <c r="BF358" s="163">
        <f>IF(O358="snížená",K358,0)</f>
        <v>0</v>
      </c>
      <c r="BG358" s="163">
        <f>IF(O358="zákl. přenesená",K358,0)</f>
        <v>0</v>
      </c>
      <c r="BH358" s="163">
        <f>IF(O358="sníž. přenesená",K358,0)</f>
        <v>0</v>
      </c>
      <c r="BI358" s="163">
        <f>IF(O358="nulová",K358,0)</f>
        <v>0</v>
      </c>
      <c r="BJ358" s="12" t="s">
        <v>83</v>
      </c>
      <c r="BK358" s="163">
        <f>ROUND(P358*H358,2)</f>
        <v>0</v>
      </c>
      <c r="BL358" s="12" t="s">
        <v>140</v>
      </c>
      <c r="BM358" s="12" t="s">
        <v>937</v>
      </c>
    </row>
    <row r="359" spans="2:65" s="1" customFormat="1" ht="11.25">
      <c r="B359" s="28"/>
      <c r="C359" s="29"/>
      <c r="D359" s="164" t="s">
        <v>142</v>
      </c>
      <c r="E359" s="29"/>
      <c r="F359" s="165" t="s">
        <v>936</v>
      </c>
      <c r="G359" s="29"/>
      <c r="H359" s="29"/>
      <c r="I359" s="97"/>
      <c r="J359" s="97"/>
      <c r="K359" s="29"/>
      <c r="L359" s="29"/>
      <c r="M359" s="32"/>
      <c r="N359" s="166"/>
      <c r="O359" s="53"/>
      <c r="P359" s="53"/>
      <c r="Q359" s="53"/>
      <c r="R359" s="53"/>
      <c r="S359" s="53"/>
      <c r="T359" s="53"/>
      <c r="U359" s="53"/>
      <c r="V359" s="53"/>
      <c r="W359" s="53"/>
      <c r="X359" s="54"/>
      <c r="AT359" s="12" t="s">
        <v>142</v>
      </c>
      <c r="AU359" s="12" t="s">
        <v>83</v>
      </c>
    </row>
    <row r="360" spans="2:65" s="1" customFormat="1" ht="22.5" customHeight="1">
      <c r="B360" s="28"/>
      <c r="C360" s="182" t="s">
        <v>938</v>
      </c>
      <c r="D360" s="182" t="s">
        <v>210</v>
      </c>
      <c r="E360" s="183" t="s">
        <v>939</v>
      </c>
      <c r="F360" s="184" t="s">
        <v>940</v>
      </c>
      <c r="G360" s="185" t="s">
        <v>928</v>
      </c>
      <c r="H360" s="186">
        <v>16</v>
      </c>
      <c r="I360" s="187"/>
      <c r="J360" s="187"/>
      <c r="K360" s="188">
        <f>ROUND(P360*H360,2)</f>
        <v>0</v>
      </c>
      <c r="L360" s="184" t="s">
        <v>1</v>
      </c>
      <c r="M360" s="32"/>
      <c r="N360" s="189" t="s">
        <v>1</v>
      </c>
      <c r="O360" s="159" t="s">
        <v>44</v>
      </c>
      <c r="P360" s="160">
        <f>I360+J360</f>
        <v>0</v>
      </c>
      <c r="Q360" s="160">
        <f>ROUND(I360*H360,2)</f>
        <v>0</v>
      </c>
      <c r="R360" s="160">
        <f>ROUND(J360*H360,2)</f>
        <v>0</v>
      </c>
      <c r="S360" s="53"/>
      <c r="T360" s="161">
        <f>S360*H360</f>
        <v>0</v>
      </c>
      <c r="U360" s="161">
        <v>0</v>
      </c>
      <c r="V360" s="161">
        <f>U360*H360</f>
        <v>0</v>
      </c>
      <c r="W360" s="161">
        <v>0</v>
      </c>
      <c r="X360" s="162">
        <f>W360*H360</f>
        <v>0</v>
      </c>
      <c r="AR360" s="12" t="s">
        <v>140</v>
      </c>
      <c r="AT360" s="12" t="s">
        <v>210</v>
      </c>
      <c r="AU360" s="12" t="s">
        <v>83</v>
      </c>
      <c r="AY360" s="12" t="s">
        <v>139</v>
      </c>
      <c r="BE360" s="163">
        <f>IF(O360="základní",K360,0)</f>
        <v>0</v>
      </c>
      <c r="BF360" s="163">
        <f>IF(O360="snížená",K360,0)</f>
        <v>0</v>
      </c>
      <c r="BG360" s="163">
        <f>IF(O360="zákl. přenesená",K360,0)</f>
        <v>0</v>
      </c>
      <c r="BH360" s="163">
        <f>IF(O360="sníž. přenesená",K360,0)</f>
        <v>0</v>
      </c>
      <c r="BI360" s="163">
        <f>IF(O360="nulová",K360,0)</f>
        <v>0</v>
      </c>
      <c r="BJ360" s="12" t="s">
        <v>83</v>
      </c>
      <c r="BK360" s="163">
        <f>ROUND(P360*H360,2)</f>
        <v>0</v>
      </c>
      <c r="BL360" s="12" t="s">
        <v>140</v>
      </c>
      <c r="BM360" s="12" t="s">
        <v>941</v>
      </c>
    </row>
    <row r="361" spans="2:65" s="1" customFormat="1" ht="19.5">
      <c r="B361" s="28"/>
      <c r="C361" s="29"/>
      <c r="D361" s="164" t="s">
        <v>142</v>
      </c>
      <c r="E361" s="29"/>
      <c r="F361" s="165" t="s">
        <v>940</v>
      </c>
      <c r="G361" s="29"/>
      <c r="H361" s="29"/>
      <c r="I361" s="97"/>
      <c r="J361" s="97"/>
      <c r="K361" s="29"/>
      <c r="L361" s="29"/>
      <c r="M361" s="32"/>
      <c r="N361" s="166"/>
      <c r="O361" s="53"/>
      <c r="P361" s="53"/>
      <c r="Q361" s="53"/>
      <c r="R361" s="53"/>
      <c r="S361" s="53"/>
      <c r="T361" s="53"/>
      <c r="U361" s="53"/>
      <c r="V361" s="53"/>
      <c r="W361" s="53"/>
      <c r="X361" s="54"/>
      <c r="AT361" s="12" t="s">
        <v>142</v>
      </c>
      <c r="AU361" s="12" t="s">
        <v>83</v>
      </c>
    </row>
    <row r="362" spans="2:65" s="1" customFormat="1" ht="16.5" customHeight="1">
      <c r="B362" s="28"/>
      <c r="C362" s="182" t="s">
        <v>942</v>
      </c>
      <c r="D362" s="182" t="s">
        <v>210</v>
      </c>
      <c r="E362" s="183" t="s">
        <v>943</v>
      </c>
      <c r="F362" s="184" t="s">
        <v>944</v>
      </c>
      <c r="G362" s="185" t="s">
        <v>137</v>
      </c>
      <c r="H362" s="186">
        <v>2</v>
      </c>
      <c r="I362" s="187"/>
      <c r="J362" s="187"/>
      <c r="K362" s="188">
        <f>ROUND(P362*H362,2)</f>
        <v>0</v>
      </c>
      <c r="L362" s="184" t="s">
        <v>1</v>
      </c>
      <c r="M362" s="32"/>
      <c r="N362" s="189" t="s">
        <v>1</v>
      </c>
      <c r="O362" s="159" t="s">
        <v>44</v>
      </c>
      <c r="P362" s="160">
        <f>I362+J362</f>
        <v>0</v>
      </c>
      <c r="Q362" s="160">
        <f>ROUND(I362*H362,2)</f>
        <v>0</v>
      </c>
      <c r="R362" s="160">
        <f>ROUND(J362*H362,2)</f>
        <v>0</v>
      </c>
      <c r="S362" s="53"/>
      <c r="T362" s="161">
        <f>S362*H362</f>
        <v>0</v>
      </c>
      <c r="U362" s="161">
        <v>0</v>
      </c>
      <c r="V362" s="161">
        <f>U362*H362</f>
        <v>0</v>
      </c>
      <c r="W362" s="161">
        <v>0</v>
      </c>
      <c r="X362" s="162">
        <f>W362*H362</f>
        <v>0</v>
      </c>
      <c r="AR362" s="12" t="s">
        <v>140</v>
      </c>
      <c r="AT362" s="12" t="s">
        <v>210</v>
      </c>
      <c r="AU362" s="12" t="s">
        <v>83</v>
      </c>
      <c r="AY362" s="12" t="s">
        <v>139</v>
      </c>
      <c r="BE362" s="163">
        <f>IF(O362="základní",K362,0)</f>
        <v>0</v>
      </c>
      <c r="BF362" s="163">
        <f>IF(O362="snížená",K362,0)</f>
        <v>0</v>
      </c>
      <c r="BG362" s="163">
        <f>IF(O362="zákl. přenesená",K362,0)</f>
        <v>0</v>
      </c>
      <c r="BH362" s="163">
        <f>IF(O362="sníž. přenesená",K362,0)</f>
        <v>0</v>
      </c>
      <c r="BI362" s="163">
        <f>IF(O362="nulová",K362,0)</f>
        <v>0</v>
      </c>
      <c r="BJ362" s="12" t="s">
        <v>83</v>
      </c>
      <c r="BK362" s="163">
        <f>ROUND(P362*H362,2)</f>
        <v>0</v>
      </c>
      <c r="BL362" s="12" t="s">
        <v>140</v>
      </c>
      <c r="BM362" s="12" t="s">
        <v>945</v>
      </c>
    </row>
    <row r="363" spans="2:65" s="1" customFormat="1" ht="11.25">
      <c r="B363" s="28"/>
      <c r="C363" s="29"/>
      <c r="D363" s="164" t="s">
        <v>142</v>
      </c>
      <c r="E363" s="29"/>
      <c r="F363" s="165" t="s">
        <v>944</v>
      </c>
      <c r="G363" s="29"/>
      <c r="H363" s="29"/>
      <c r="I363" s="97"/>
      <c r="J363" s="97"/>
      <c r="K363" s="29"/>
      <c r="L363" s="29"/>
      <c r="M363" s="32"/>
      <c r="N363" s="166"/>
      <c r="O363" s="53"/>
      <c r="P363" s="53"/>
      <c r="Q363" s="53"/>
      <c r="R363" s="53"/>
      <c r="S363" s="53"/>
      <c r="T363" s="53"/>
      <c r="U363" s="53"/>
      <c r="V363" s="53"/>
      <c r="W363" s="53"/>
      <c r="X363" s="54"/>
      <c r="AT363" s="12" t="s">
        <v>142</v>
      </c>
      <c r="AU363" s="12" t="s">
        <v>83</v>
      </c>
    </row>
    <row r="364" spans="2:65" s="1" customFormat="1" ht="22.5" customHeight="1">
      <c r="B364" s="28"/>
      <c r="C364" s="182" t="s">
        <v>946</v>
      </c>
      <c r="D364" s="182" t="s">
        <v>210</v>
      </c>
      <c r="E364" s="183" t="s">
        <v>947</v>
      </c>
      <c r="F364" s="184" t="s">
        <v>948</v>
      </c>
      <c r="G364" s="185" t="s">
        <v>811</v>
      </c>
      <c r="H364" s="186">
        <v>30</v>
      </c>
      <c r="I364" s="187"/>
      <c r="J364" s="187"/>
      <c r="K364" s="188">
        <f>ROUND(P364*H364,2)</f>
        <v>0</v>
      </c>
      <c r="L364" s="184" t="s">
        <v>266</v>
      </c>
      <c r="M364" s="32"/>
      <c r="N364" s="189" t="s">
        <v>1</v>
      </c>
      <c r="O364" s="159" t="s">
        <v>44</v>
      </c>
      <c r="P364" s="160">
        <f>I364+J364</f>
        <v>0</v>
      </c>
      <c r="Q364" s="160">
        <f>ROUND(I364*H364,2)</f>
        <v>0</v>
      </c>
      <c r="R364" s="160">
        <f>ROUND(J364*H364,2)</f>
        <v>0</v>
      </c>
      <c r="S364" s="53"/>
      <c r="T364" s="161">
        <f>S364*H364</f>
        <v>0</v>
      </c>
      <c r="U364" s="161">
        <v>0</v>
      </c>
      <c r="V364" s="161">
        <f>U364*H364</f>
        <v>0</v>
      </c>
      <c r="W364" s="161">
        <v>0</v>
      </c>
      <c r="X364" s="162">
        <f>W364*H364</f>
        <v>0</v>
      </c>
      <c r="AR364" s="12" t="s">
        <v>213</v>
      </c>
      <c r="AT364" s="12" t="s">
        <v>210</v>
      </c>
      <c r="AU364" s="12" t="s">
        <v>83</v>
      </c>
      <c r="AY364" s="12" t="s">
        <v>139</v>
      </c>
      <c r="BE364" s="163">
        <f>IF(O364="základní",K364,0)</f>
        <v>0</v>
      </c>
      <c r="BF364" s="163">
        <f>IF(O364="snížená",K364,0)</f>
        <v>0</v>
      </c>
      <c r="BG364" s="163">
        <f>IF(O364="zákl. přenesená",K364,0)</f>
        <v>0</v>
      </c>
      <c r="BH364" s="163">
        <f>IF(O364="sníž. přenesená",K364,0)</f>
        <v>0</v>
      </c>
      <c r="BI364" s="163">
        <f>IF(O364="nulová",K364,0)</f>
        <v>0</v>
      </c>
      <c r="BJ364" s="12" t="s">
        <v>83</v>
      </c>
      <c r="BK364" s="163">
        <f>ROUND(P364*H364,2)</f>
        <v>0</v>
      </c>
      <c r="BL364" s="12" t="s">
        <v>213</v>
      </c>
      <c r="BM364" s="12" t="s">
        <v>949</v>
      </c>
    </row>
    <row r="365" spans="2:65" s="1" customFormat="1" ht="19.5">
      <c r="B365" s="28"/>
      <c r="C365" s="29"/>
      <c r="D365" s="164" t="s">
        <v>142</v>
      </c>
      <c r="E365" s="29"/>
      <c r="F365" s="165" t="s">
        <v>950</v>
      </c>
      <c r="G365" s="29"/>
      <c r="H365" s="29"/>
      <c r="I365" s="97"/>
      <c r="J365" s="97"/>
      <c r="K365" s="29"/>
      <c r="L365" s="29"/>
      <c r="M365" s="32"/>
      <c r="N365" s="166"/>
      <c r="O365" s="53"/>
      <c r="P365" s="53"/>
      <c r="Q365" s="53"/>
      <c r="R365" s="53"/>
      <c r="S365" s="53"/>
      <c r="T365" s="53"/>
      <c r="U365" s="53"/>
      <c r="V365" s="53"/>
      <c r="W365" s="53"/>
      <c r="X365" s="54"/>
      <c r="AT365" s="12" t="s">
        <v>142</v>
      </c>
      <c r="AU365" s="12" t="s">
        <v>83</v>
      </c>
    </row>
    <row r="366" spans="2:65" s="1" customFormat="1" ht="22.5" customHeight="1">
      <c r="B366" s="28"/>
      <c r="C366" s="182" t="s">
        <v>951</v>
      </c>
      <c r="D366" s="182" t="s">
        <v>210</v>
      </c>
      <c r="E366" s="183" t="s">
        <v>952</v>
      </c>
      <c r="F366" s="184" t="s">
        <v>953</v>
      </c>
      <c r="G366" s="185" t="s">
        <v>137</v>
      </c>
      <c r="H366" s="186">
        <v>4</v>
      </c>
      <c r="I366" s="187"/>
      <c r="J366" s="187"/>
      <c r="K366" s="188">
        <f>ROUND(P366*H366,2)</f>
        <v>0</v>
      </c>
      <c r="L366" s="184" t="s">
        <v>266</v>
      </c>
      <c r="M366" s="32"/>
      <c r="N366" s="189" t="s">
        <v>1</v>
      </c>
      <c r="O366" s="159" t="s">
        <v>44</v>
      </c>
      <c r="P366" s="160">
        <f>I366+J366</f>
        <v>0</v>
      </c>
      <c r="Q366" s="160">
        <f>ROUND(I366*H366,2)</f>
        <v>0</v>
      </c>
      <c r="R366" s="160">
        <f>ROUND(J366*H366,2)</f>
        <v>0</v>
      </c>
      <c r="S366" s="53"/>
      <c r="T366" s="161">
        <f>S366*H366</f>
        <v>0</v>
      </c>
      <c r="U366" s="161">
        <v>0</v>
      </c>
      <c r="V366" s="161">
        <f>U366*H366</f>
        <v>0</v>
      </c>
      <c r="W366" s="161">
        <v>0</v>
      </c>
      <c r="X366" s="162">
        <f>W366*H366</f>
        <v>0</v>
      </c>
      <c r="AR366" s="12" t="s">
        <v>213</v>
      </c>
      <c r="AT366" s="12" t="s">
        <v>210</v>
      </c>
      <c r="AU366" s="12" t="s">
        <v>83</v>
      </c>
      <c r="AY366" s="12" t="s">
        <v>139</v>
      </c>
      <c r="BE366" s="163">
        <f>IF(O366="základní",K366,0)</f>
        <v>0</v>
      </c>
      <c r="BF366" s="163">
        <f>IF(O366="snížená",K366,0)</f>
        <v>0</v>
      </c>
      <c r="BG366" s="163">
        <f>IF(O366="zákl. přenesená",K366,0)</f>
        <v>0</v>
      </c>
      <c r="BH366" s="163">
        <f>IF(O366="sníž. přenesená",K366,0)</f>
        <v>0</v>
      </c>
      <c r="BI366" s="163">
        <f>IF(O366="nulová",K366,0)</f>
        <v>0</v>
      </c>
      <c r="BJ366" s="12" t="s">
        <v>83</v>
      </c>
      <c r="BK366" s="163">
        <f>ROUND(P366*H366,2)</f>
        <v>0</v>
      </c>
      <c r="BL366" s="12" t="s">
        <v>213</v>
      </c>
      <c r="BM366" s="12" t="s">
        <v>954</v>
      </c>
    </row>
    <row r="367" spans="2:65" s="1" customFormat="1" ht="19.5">
      <c r="B367" s="28"/>
      <c r="C367" s="29"/>
      <c r="D367" s="164" t="s">
        <v>142</v>
      </c>
      <c r="E367" s="29"/>
      <c r="F367" s="165" t="s">
        <v>955</v>
      </c>
      <c r="G367" s="29"/>
      <c r="H367" s="29"/>
      <c r="I367" s="97"/>
      <c r="J367" s="97"/>
      <c r="K367" s="29"/>
      <c r="L367" s="29"/>
      <c r="M367" s="32"/>
      <c r="N367" s="166"/>
      <c r="O367" s="53"/>
      <c r="P367" s="53"/>
      <c r="Q367" s="53"/>
      <c r="R367" s="53"/>
      <c r="S367" s="53"/>
      <c r="T367" s="53"/>
      <c r="U367" s="53"/>
      <c r="V367" s="53"/>
      <c r="W367" s="53"/>
      <c r="X367" s="54"/>
      <c r="AT367" s="12" t="s">
        <v>142</v>
      </c>
      <c r="AU367" s="12" t="s">
        <v>83</v>
      </c>
    </row>
    <row r="368" spans="2:65" s="1" customFormat="1" ht="22.5" customHeight="1">
      <c r="B368" s="28"/>
      <c r="C368" s="182" t="s">
        <v>956</v>
      </c>
      <c r="D368" s="182" t="s">
        <v>210</v>
      </c>
      <c r="E368" s="183" t="s">
        <v>957</v>
      </c>
      <c r="F368" s="184" t="s">
        <v>958</v>
      </c>
      <c r="G368" s="185" t="s">
        <v>928</v>
      </c>
      <c r="H368" s="186">
        <v>16</v>
      </c>
      <c r="I368" s="187"/>
      <c r="J368" s="187"/>
      <c r="K368" s="188">
        <f>ROUND(P368*H368,2)</f>
        <v>0</v>
      </c>
      <c r="L368" s="184" t="s">
        <v>266</v>
      </c>
      <c r="M368" s="32"/>
      <c r="N368" s="189" t="s">
        <v>1</v>
      </c>
      <c r="O368" s="159" t="s">
        <v>44</v>
      </c>
      <c r="P368" s="160">
        <f>I368+J368</f>
        <v>0</v>
      </c>
      <c r="Q368" s="160">
        <f>ROUND(I368*H368,2)</f>
        <v>0</v>
      </c>
      <c r="R368" s="160">
        <f>ROUND(J368*H368,2)</f>
        <v>0</v>
      </c>
      <c r="S368" s="53"/>
      <c r="T368" s="161">
        <f>S368*H368</f>
        <v>0</v>
      </c>
      <c r="U368" s="161">
        <v>0</v>
      </c>
      <c r="V368" s="161">
        <f>U368*H368</f>
        <v>0</v>
      </c>
      <c r="W368" s="161">
        <v>0</v>
      </c>
      <c r="X368" s="162">
        <f>W368*H368</f>
        <v>0</v>
      </c>
      <c r="AR368" s="12" t="s">
        <v>213</v>
      </c>
      <c r="AT368" s="12" t="s">
        <v>210</v>
      </c>
      <c r="AU368" s="12" t="s">
        <v>83</v>
      </c>
      <c r="AY368" s="12" t="s">
        <v>139</v>
      </c>
      <c r="BE368" s="163">
        <f>IF(O368="základní",K368,0)</f>
        <v>0</v>
      </c>
      <c r="BF368" s="163">
        <f>IF(O368="snížená",K368,0)</f>
        <v>0</v>
      </c>
      <c r="BG368" s="163">
        <f>IF(O368="zákl. přenesená",K368,0)</f>
        <v>0</v>
      </c>
      <c r="BH368" s="163">
        <f>IF(O368="sníž. přenesená",K368,0)</f>
        <v>0</v>
      </c>
      <c r="BI368" s="163">
        <f>IF(O368="nulová",K368,0)</f>
        <v>0</v>
      </c>
      <c r="BJ368" s="12" t="s">
        <v>83</v>
      </c>
      <c r="BK368" s="163">
        <f>ROUND(P368*H368,2)</f>
        <v>0</v>
      </c>
      <c r="BL368" s="12" t="s">
        <v>213</v>
      </c>
      <c r="BM368" s="12" t="s">
        <v>959</v>
      </c>
    </row>
    <row r="369" spans="2:65" s="1" customFormat="1" ht="11.25">
      <c r="B369" s="28"/>
      <c r="C369" s="29"/>
      <c r="D369" s="164" t="s">
        <v>142</v>
      </c>
      <c r="E369" s="29"/>
      <c r="F369" s="165" t="s">
        <v>960</v>
      </c>
      <c r="G369" s="29"/>
      <c r="H369" s="29"/>
      <c r="I369" s="97"/>
      <c r="J369" s="97"/>
      <c r="K369" s="29"/>
      <c r="L369" s="29"/>
      <c r="M369" s="32"/>
      <c r="N369" s="166"/>
      <c r="O369" s="53"/>
      <c r="P369" s="53"/>
      <c r="Q369" s="53"/>
      <c r="R369" s="53"/>
      <c r="S369" s="53"/>
      <c r="T369" s="53"/>
      <c r="U369" s="53"/>
      <c r="V369" s="53"/>
      <c r="W369" s="53"/>
      <c r="X369" s="54"/>
      <c r="AT369" s="12" t="s">
        <v>142</v>
      </c>
      <c r="AU369" s="12" t="s">
        <v>83</v>
      </c>
    </row>
    <row r="370" spans="2:65" s="1" customFormat="1" ht="22.5" customHeight="1">
      <c r="B370" s="28"/>
      <c r="C370" s="182" t="s">
        <v>961</v>
      </c>
      <c r="D370" s="182" t="s">
        <v>210</v>
      </c>
      <c r="E370" s="183" t="s">
        <v>962</v>
      </c>
      <c r="F370" s="184" t="s">
        <v>963</v>
      </c>
      <c r="G370" s="185" t="s">
        <v>137</v>
      </c>
      <c r="H370" s="186">
        <v>15</v>
      </c>
      <c r="I370" s="187"/>
      <c r="J370" s="187"/>
      <c r="K370" s="188">
        <f>ROUND(P370*H370,2)</f>
        <v>0</v>
      </c>
      <c r="L370" s="184" t="s">
        <v>1</v>
      </c>
      <c r="M370" s="32"/>
      <c r="N370" s="189" t="s">
        <v>1</v>
      </c>
      <c r="O370" s="159" t="s">
        <v>44</v>
      </c>
      <c r="P370" s="160">
        <f>I370+J370</f>
        <v>0</v>
      </c>
      <c r="Q370" s="160">
        <f>ROUND(I370*H370,2)</f>
        <v>0</v>
      </c>
      <c r="R370" s="160">
        <f>ROUND(J370*H370,2)</f>
        <v>0</v>
      </c>
      <c r="S370" s="53"/>
      <c r="T370" s="161">
        <f>S370*H370</f>
        <v>0</v>
      </c>
      <c r="U370" s="161">
        <v>0</v>
      </c>
      <c r="V370" s="161">
        <f>U370*H370</f>
        <v>0</v>
      </c>
      <c r="W370" s="161">
        <v>0</v>
      </c>
      <c r="X370" s="162">
        <f>W370*H370</f>
        <v>0</v>
      </c>
      <c r="AR370" s="12" t="s">
        <v>140</v>
      </c>
      <c r="AT370" s="12" t="s">
        <v>210</v>
      </c>
      <c r="AU370" s="12" t="s">
        <v>83</v>
      </c>
      <c r="AY370" s="12" t="s">
        <v>139</v>
      </c>
      <c r="BE370" s="163">
        <f>IF(O370="základní",K370,0)</f>
        <v>0</v>
      </c>
      <c r="BF370" s="163">
        <f>IF(O370="snížená",K370,0)</f>
        <v>0</v>
      </c>
      <c r="BG370" s="163">
        <f>IF(O370="zákl. přenesená",K370,0)</f>
        <v>0</v>
      </c>
      <c r="BH370" s="163">
        <f>IF(O370="sníž. přenesená",K370,0)</f>
        <v>0</v>
      </c>
      <c r="BI370" s="163">
        <f>IF(O370="nulová",K370,0)</f>
        <v>0</v>
      </c>
      <c r="BJ370" s="12" t="s">
        <v>83</v>
      </c>
      <c r="BK370" s="163">
        <f>ROUND(P370*H370,2)</f>
        <v>0</v>
      </c>
      <c r="BL370" s="12" t="s">
        <v>140</v>
      </c>
      <c r="BM370" s="12" t="s">
        <v>964</v>
      </c>
    </row>
    <row r="371" spans="2:65" s="1" customFormat="1" ht="19.5">
      <c r="B371" s="28"/>
      <c r="C371" s="29"/>
      <c r="D371" s="164" t="s">
        <v>142</v>
      </c>
      <c r="E371" s="29"/>
      <c r="F371" s="165" t="s">
        <v>963</v>
      </c>
      <c r="G371" s="29"/>
      <c r="H371" s="29"/>
      <c r="I371" s="97"/>
      <c r="J371" s="97"/>
      <c r="K371" s="29"/>
      <c r="L371" s="29"/>
      <c r="M371" s="32"/>
      <c r="N371" s="166"/>
      <c r="O371" s="53"/>
      <c r="P371" s="53"/>
      <c r="Q371" s="53"/>
      <c r="R371" s="53"/>
      <c r="S371" s="53"/>
      <c r="T371" s="53"/>
      <c r="U371" s="53"/>
      <c r="V371" s="53"/>
      <c r="W371" s="53"/>
      <c r="X371" s="54"/>
      <c r="AT371" s="12" t="s">
        <v>142</v>
      </c>
      <c r="AU371" s="12" t="s">
        <v>83</v>
      </c>
    </row>
    <row r="372" spans="2:65" s="1" customFormat="1" ht="33.75" customHeight="1">
      <c r="B372" s="28"/>
      <c r="C372" s="182" t="s">
        <v>965</v>
      </c>
      <c r="D372" s="182" t="s">
        <v>210</v>
      </c>
      <c r="E372" s="183" t="s">
        <v>966</v>
      </c>
      <c r="F372" s="184" t="s">
        <v>967</v>
      </c>
      <c r="G372" s="185" t="s">
        <v>137</v>
      </c>
      <c r="H372" s="186">
        <v>1</v>
      </c>
      <c r="I372" s="187"/>
      <c r="J372" s="187"/>
      <c r="K372" s="188">
        <f>ROUND(P372*H372,2)</f>
        <v>0</v>
      </c>
      <c r="L372" s="184" t="s">
        <v>1</v>
      </c>
      <c r="M372" s="32"/>
      <c r="N372" s="189" t="s">
        <v>1</v>
      </c>
      <c r="O372" s="159" t="s">
        <v>44</v>
      </c>
      <c r="P372" s="160">
        <f>I372+J372</f>
        <v>0</v>
      </c>
      <c r="Q372" s="160">
        <f>ROUND(I372*H372,2)</f>
        <v>0</v>
      </c>
      <c r="R372" s="160">
        <f>ROUND(J372*H372,2)</f>
        <v>0</v>
      </c>
      <c r="S372" s="53"/>
      <c r="T372" s="161">
        <f>S372*H372</f>
        <v>0</v>
      </c>
      <c r="U372" s="161">
        <v>0</v>
      </c>
      <c r="V372" s="161">
        <f>U372*H372</f>
        <v>0</v>
      </c>
      <c r="W372" s="161">
        <v>0</v>
      </c>
      <c r="X372" s="162">
        <f>W372*H372</f>
        <v>0</v>
      </c>
      <c r="AR372" s="12" t="s">
        <v>140</v>
      </c>
      <c r="AT372" s="12" t="s">
        <v>210</v>
      </c>
      <c r="AU372" s="12" t="s">
        <v>83</v>
      </c>
      <c r="AY372" s="12" t="s">
        <v>139</v>
      </c>
      <c r="BE372" s="163">
        <f>IF(O372="základní",K372,0)</f>
        <v>0</v>
      </c>
      <c r="BF372" s="163">
        <f>IF(O372="snížená",K372,0)</f>
        <v>0</v>
      </c>
      <c r="BG372" s="163">
        <f>IF(O372="zákl. přenesená",K372,0)</f>
        <v>0</v>
      </c>
      <c r="BH372" s="163">
        <f>IF(O372="sníž. přenesená",K372,0)</f>
        <v>0</v>
      </c>
      <c r="BI372" s="163">
        <f>IF(O372="nulová",K372,0)</f>
        <v>0</v>
      </c>
      <c r="BJ372" s="12" t="s">
        <v>83</v>
      </c>
      <c r="BK372" s="163">
        <f>ROUND(P372*H372,2)</f>
        <v>0</v>
      </c>
      <c r="BL372" s="12" t="s">
        <v>140</v>
      </c>
      <c r="BM372" s="12" t="s">
        <v>968</v>
      </c>
    </row>
    <row r="373" spans="2:65" s="1" customFormat="1" ht="29.25">
      <c r="B373" s="28"/>
      <c r="C373" s="29"/>
      <c r="D373" s="164" t="s">
        <v>142</v>
      </c>
      <c r="E373" s="29"/>
      <c r="F373" s="165" t="s">
        <v>969</v>
      </c>
      <c r="G373" s="29"/>
      <c r="H373" s="29"/>
      <c r="I373" s="97"/>
      <c r="J373" s="97"/>
      <c r="K373" s="29"/>
      <c r="L373" s="29"/>
      <c r="M373" s="32"/>
      <c r="N373" s="166"/>
      <c r="O373" s="53"/>
      <c r="P373" s="53"/>
      <c r="Q373" s="53"/>
      <c r="R373" s="53"/>
      <c r="S373" s="53"/>
      <c r="T373" s="53"/>
      <c r="U373" s="53"/>
      <c r="V373" s="53"/>
      <c r="W373" s="53"/>
      <c r="X373" s="54"/>
      <c r="AT373" s="12" t="s">
        <v>142</v>
      </c>
      <c r="AU373" s="12" t="s">
        <v>83</v>
      </c>
    </row>
    <row r="374" spans="2:65" s="1" customFormat="1" ht="16.5" customHeight="1">
      <c r="B374" s="28"/>
      <c r="C374" s="182" t="s">
        <v>970</v>
      </c>
      <c r="D374" s="182" t="s">
        <v>210</v>
      </c>
      <c r="E374" s="183" t="s">
        <v>971</v>
      </c>
      <c r="F374" s="184" t="s">
        <v>972</v>
      </c>
      <c r="G374" s="185" t="s">
        <v>137</v>
      </c>
      <c r="H374" s="186">
        <v>1</v>
      </c>
      <c r="I374" s="187"/>
      <c r="J374" s="187"/>
      <c r="K374" s="188">
        <f>ROUND(P374*H374,2)</f>
        <v>0</v>
      </c>
      <c r="L374" s="184" t="s">
        <v>1</v>
      </c>
      <c r="M374" s="32"/>
      <c r="N374" s="189" t="s">
        <v>1</v>
      </c>
      <c r="O374" s="159" t="s">
        <v>44</v>
      </c>
      <c r="P374" s="160">
        <f>I374+J374</f>
        <v>0</v>
      </c>
      <c r="Q374" s="160">
        <f>ROUND(I374*H374,2)</f>
        <v>0</v>
      </c>
      <c r="R374" s="160">
        <f>ROUND(J374*H374,2)</f>
        <v>0</v>
      </c>
      <c r="S374" s="53"/>
      <c r="T374" s="161">
        <f>S374*H374</f>
        <v>0</v>
      </c>
      <c r="U374" s="161">
        <v>0</v>
      </c>
      <c r="V374" s="161">
        <f>U374*H374</f>
        <v>0</v>
      </c>
      <c r="W374" s="161">
        <v>0</v>
      </c>
      <c r="X374" s="162">
        <f>W374*H374</f>
        <v>0</v>
      </c>
      <c r="AR374" s="12" t="s">
        <v>140</v>
      </c>
      <c r="AT374" s="12" t="s">
        <v>210</v>
      </c>
      <c r="AU374" s="12" t="s">
        <v>83</v>
      </c>
      <c r="AY374" s="12" t="s">
        <v>139</v>
      </c>
      <c r="BE374" s="163">
        <f>IF(O374="základní",K374,0)</f>
        <v>0</v>
      </c>
      <c r="BF374" s="163">
        <f>IF(O374="snížená",K374,0)</f>
        <v>0</v>
      </c>
      <c r="BG374" s="163">
        <f>IF(O374="zákl. přenesená",K374,0)</f>
        <v>0</v>
      </c>
      <c r="BH374" s="163">
        <f>IF(O374="sníž. přenesená",K374,0)</f>
        <v>0</v>
      </c>
      <c r="BI374" s="163">
        <f>IF(O374="nulová",K374,0)</f>
        <v>0</v>
      </c>
      <c r="BJ374" s="12" t="s">
        <v>83</v>
      </c>
      <c r="BK374" s="163">
        <f>ROUND(P374*H374,2)</f>
        <v>0</v>
      </c>
      <c r="BL374" s="12" t="s">
        <v>140</v>
      </c>
      <c r="BM374" s="12" t="s">
        <v>973</v>
      </c>
    </row>
    <row r="375" spans="2:65" s="1" customFormat="1" ht="11.25">
      <c r="B375" s="28"/>
      <c r="C375" s="29"/>
      <c r="D375" s="164" t="s">
        <v>142</v>
      </c>
      <c r="E375" s="29"/>
      <c r="F375" s="165" t="s">
        <v>972</v>
      </c>
      <c r="G375" s="29"/>
      <c r="H375" s="29"/>
      <c r="I375" s="97"/>
      <c r="J375" s="97"/>
      <c r="K375" s="29"/>
      <c r="L375" s="29"/>
      <c r="M375" s="32"/>
      <c r="N375" s="166"/>
      <c r="O375" s="53"/>
      <c r="P375" s="53"/>
      <c r="Q375" s="53"/>
      <c r="R375" s="53"/>
      <c r="S375" s="53"/>
      <c r="T375" s="53"/>
      <c r="U375" s="53"/>
      <c r="V375" s="53"/>
      <c r="W375" s="53"/>
      <c r="X375" s="54"/>
      <c r="AT375" s="12" t="s">
        <v>142</v>
      </c>
      <c r="AU375" s="12" t="s">
        <v>83</v>
      </c>
    </row>
    <row r="376" spans="2:65" s="1" customFormat="1" ht="33.75" customHeight="1">
      <c r="B376" s="28"/>
      <c r="C376" s="182" t="s">
        <v>974</v>
      </c>
      <c r="D376" s="182" t="s">
        <v>210</v>
      </c>
      <c r="E376" s="183" t="s">
        <v>975</v>
      </c>
      <c r="F376" s="184" t="s">
        <v>976</v>
      </c>
      <c r="G376" s="185" t="s">
        <v>137</v>
      </c>
      <c r="H376" s="186">
        <v>1</v>
      </c>
      <c r="I376" s="187"/>
      <c r="J376" s="187"/>
      <c r="K376" s="188">
        <f>ROUND(P376*H376,2)</f>
        <v>0</v>
      </c>
      <c r="L376" s="184" t="s">
        <v>1</v>
      </c>
      <c r="M376" s="32"/>
      <c r="N376" s="189" t="s">
        <v>1</v>
      </c>
      <c r="O376" s="159" t="s">
        <v>44</v>
      </c>
      <c r="P376" s="160">
        <f>I376+J376</f>
        <v>0</v>
      </c>
      <c r="Q376" s="160">
        <f>ROUND(I376*H376,2)</f>
        <v>0</v>
      </c>
      <c r="R376" s="160">
        <f>ROUND(J376*H376,2)</f>
        <v>0</v>
      </c>
      <c r="S376" s="53"/>
      <c r="T376" s="161">
        <f>S376*H376</f>
        <v>0</v>
      </c>
      <c r="U376" s="161">
        <v>0</v>
      </c>
      <c r="V376" s="161">
        <f>U376*H376</f>
        <v>0</v>
      </c>
      <c r="W376" s="161">
        <v>0</v>
      </c>
      <c r="X376" s="162">
        <f>W376*H376</f>
        <v>0</v>
      </c>
      <c r="AR376" s="12" t="s">
        <v>140</v>
      </c>
      <c r="AT376" s="12" t="s">
        <v>210</v>
      </c>
      <c r="AU376" s="12" t="s">
        <v>83</v>
      </c>
      <c r="AY376" s="12" t="s">
        <v>139</v>
      </c>
      <c r="BE376" s="163">
        <f>IF(O376="základní",K376,0)</f>
        <v>0</v>
      </c>
      <c r="BF376" s="163">
        <f>IF(O376="snížená",K376,0)</f>
        <v>0</v>
      </c>
      <c r="BG376" s="163">
        <f>IF(O376="zákl. přenesená",K376,0)</f>
        <v>0</v>
      </c>
      <c r="BH376" s="163">
        <f>IF(O376="sníž. přenesená",K376,0)</f>
        <v>0</v>
      </c>
      <c r="BI376" s="163">
        <f>IF(O376="nulová",K376,0)</f>
        <v>0</v>
      </c>
      <c r="BJ376" s="12" t="s">
        <v>83</v>
      </c>
      <c r="BK376" s="163">
        <f>ROUND(P376*H376,2)</f>
        <v>0</v>
      </c>
      <c r="BL376" s="12" t="s">
        <v>140</v>
      </c>
      <c r="BM376" s="12" t="s">
        <v>977</v>
      </c>
    </row>
    <row r="377" spans="2:65" s="1" customFormat="1" ht="39">
      <c r="B377" s="28"/>
      <c r="C377" s="29"/>
      <c r="D377" s="164" t="s">
        <v>142</v>
      </c>
      <c r="E377" s="29"/>
      <c r="F377" s="165" t="s">
        <v>978</v>
      </c>
      <c r="G377" s="29"/>
      <c r="H377" s="29"/>
      <c r="I377" s="97"/>
      <c r="J377" s="97"/>
      <c r="K377" s="29"/>
      <c r="L377" s="29"/>
      <c r="M377" s="32"/>
      <c r="N377" s="166"/>
      <c r="O377" s="53"/>
      <c r="P377" s="53"/>
      <c r="Q377" s="53"/>
      <c r="R377" s="53"/>
      <c r="S377" s="53"/>
      <c r="T377" s="53"/>
      <c r="U377" s="53"/>
      <c r="V377" s="53"/>
      <c r="W377" s="53"/>
      <c r="X377" s="54"/>
      <c r="AT377" s="12" t="s">
        <v>142</v>
      </c>
      <c r="AU377" s="12" t="s">
        <v>83</v>
      </c>
    </row>
    <row r="378" spans="2:65" s="1" customFormat="1" ht="22.5" customHeight="1">
      <c r="B378" s="28"/>
      <c r="C378" s="182" t="s">
        <v>979</v>
      </c>
      <c r="D378" s="182" t="s">
        <v>210</v>
      </c>
      <c r="E378" s="183" t="s">
        <v>980</v>
      </c>
      <c r="F378" s="184" t="s">
        <v>981</v>
      </c>
      <c r="G378" s="185" t="s">
        <v>137</v>
      </c>
      <c r="H378" s="186">
        <v>1</v>
      </c>
      <c r="I378" s="187"/>
      <c r="J378" s="187"/>
      <c r="K378" s="188">
        <f>ROUND(P378*H378,2)</f>
        <v>0</v>
      </c>
      <c r="L378" s="184" t="s">
        <v>1</v>
      </c>
      <c r="M378" s="32"/>
      <c r="N378" s="189" t="s">
        <v>1</v>
      </c>
      <c r="O378" s="159" t="s">
        <v>44</v>
      </c>
      <c r="P378" s="160">
        <f>I378+J378</f>
        <v>0</v>
      </c>
      <c r="Q378" s="160">
        <f>ROUND(I378*H378,2)</f>
        <v>0</v>
      </c>
      <c r="R378" s="160">
        <f>ROUND(J378*H378,2)</f>
        <v>0</v>
      </c>
      <c r="S378" s="53"/>
      <c r="T378" s="161">
        <f>S378*H378</f>
        <v>0</v>
      </c>
      <c r="U378" s="161">
        <v>0</v>
      </c>
      <c r="V378" s="161">
        <f>U378*H378</f>
        <v>0</v>
      </c>
      <c r="W378" s="161">
        <v>0</v>
      </c>
      <c r="X378" s="162">
        <f>W378*H378</f>
        <v>0</v>
      </c>
      <c r="AR378" s="12" t="s">
        <v>140</v>
      </c>
      <c r="AT378" s="12" t="s">
        <v>210</v>
      </c>
      <c r="AU378" s="12" t="s">
        <v>83</v>
      </c>
      <c r="AY378" s="12" t="s">
        <v>139</v>
      </c>
      <c r="BE378" s="163">
        <f>IF(O378="základní",K378,0)</f>
        <v>0</v>
      </c>
      <c r="BF378" s="163">
        <f>IF(O378="snížená",K378,0)</f>
        <v>0</v>
      </c>
      <c r="BG378" s="163">
        <f>IF(O378="zákl. přenesená",K378,0)</f>
        <v>0</v>
      </c>
      <c r="BH378" s="163">
        <f>IF(O378="sníž. přenesená",K378,0)</f>
        <v>0</v>
      </c>
      <c r="BI378" s="163">
        <f>IF(O378="nulová",K378,0)</f>
        <v>0</v>
      </c>
      <c r="BJ378" s="12" t="s">
        <v>83</v>
      </c>
      <c r="BK378" s="163">
        <f>ROUND(P378*H378,2)</f>
        <v>0</v>
      </c>
      <c r="BL378" s="12" t="s">
        <v>140</v>
      </c>
      <c r="BM378" s="12" t="s">
        <v>982</v>
      </c>
    </row>
    <row r="379" spans="2:65" s="1" customFormat="1" ht="19.5">
      <c r="B379" s="28"/>
      <c r="C379" s="29"/>
      <c r="D379" s="164" t="s">
        <v>142</v>
      </c>
      <c r="E379" s="29"/>
      <c r="F379" s="165" t="s">
        <v>981</v>
      </c>
      <c r="G379" s="29"/>
      <c r="H379" s="29"/>
      <c r="I379" s="97"/>
      <c r="J379" s="97"/>
      <c r="K379" s="29"/>
      <c r="L379" s="29"/>
      <c r="M379" s="32"/>
      <c r="N379" s="166"/>
      <c r="O379" s="53"/>
      <c r="P379" s="53"/>
      <c r="Q379" s="53"/>
      <c r="R379" s="53"/>
      <c r="S379" s="53"/>
      <c r="T379" s="53"/>
      <c r="U379" s="53"/>
      <c r="V379" s="53"/>
      <c r="W379" s="53"/>
      <c r="X379" s="54"/>
      <c r="AT379" s="12" t="s">
        <v>142</v>
      </c>
      <c r="AU379" s="12" t="s">
        <v>83</v>
      </c>
    </row>
    <row r="380" spans="2:65" s="1" customFormat="1" ht="22.5" customHeight="1">
      <c r="B380" s="28"/>
      <c r="C380" s="182" t="s">
        <v>983</v>
      </c>
      <c r="D380" s="182" t="s">
        <v>210</v>
      </c>
      <c r="E380" s="183" t="s">
        <v>255</v>
      </c>
      <c r="F380" s="184" t="s">
        <v>984</v>
      </c>
      <c r="G380" s="185" t="s">
        <v>137</v>
      </c>
      <c r="H380" s="186">
        <v>1</v>
      </c>
      <c r="I380" s="187"/>
      <c r="J380" s="187"/>
      <c r="K380" s="188">
        <f>ROUND(P380*H380,2)</f>
        <v>0</v>
      </c>
      <c r="L380" s="184" t="s">
        <v>1</v>
      </c>
      <c r="M380" s="32"/>
      <c r="N380" s="189" t="s">
        <v>1</v>
      </c>
      <c r="O380" s="159" t="s">
        <v>44</v>
      </c>
      <c r="P380" s="160">
        <f>I380+J380</f>
        <v>0</v>
      </c>
      <c r="Q380" s="160">
        <f>ROUND(I380*H380,2)</f>
        <v>0</v>
      </c>
      <c r="R380" s="160">
        <f>ROUND(J380*H380,2)</f>
        <v>0</v>
      </c>
      <c r="S380" s="53"/>
      <c r="T380" s="161">
        <f>S380*H380</f>
        <v>0</v>
      </c>
      <c r="U380" s="161">
        <v>0</v>
      </c>
      <c r="V380" s="161">
        <f>U380*H380</f>
        <v>0</v>
      </c>
      <c r="W380" s="161">
        <v>0</v>
      </c>
      <c r="X380" s="162">
        <f>W380*H380</f>
        <v>0</v>
      </c>
      <c r="AR380" s="12" t="s">
        <v>140</v>
      </c>
      <c r="AT380" s="12" t="s">
        <v>210</v>
      </c>
      <c r="AU380" s="12" t="s">
        <v>83</v>
      </c>
      <c r="AY380" s="12" t="s">
        <v>139</v>
      </c>
      <c r="BE380" s="163">
        <f>IF(O380="základní",K380,0)</f>
        <v>0</v>
      </c>
      <c r="BF380" s="163">
        <f>IF(O380="snížená",K380,0)</f>
        <v>0</v>
      </c>
      <c r="BG380" s="163">
        <f>IF(O380="zákl. přenesená",K380,0)</f>
        <v>0</v>
      </c>
      <c r="BH380" s="163">
        <f>IF(O380="sníž. přenesená",K380,0)</f>
        <v>0</v>
      </c>
      <c r="BI380" s="163">
        <f>IF(O380="nulová",K380,0)</f>
        <v>0</v>
      </c>
      <c r="BJ380" s="12" t="s">
        <v>83</v>
      </c>
      <c r="BK380" s="163">
        <f>ROUND(P380*H380,2)</f>
        <v>0</v>
      </c>
      <c r="BL380" s="12" t="s">
        <v>140</v>
      </c>
      <c r="BM380" s="12" t="s">
        <v>985</v>
      </c>
    </row>
    <row r="381" spans="2:65" s="1" customFormat="1" ht="19.5">
      <c r="B381" s="28"/>
      <c r="C381" s="29"/>
      <c r="D381" s="164" t="s">
        <v>142</v>
      </c>
      <c r="E381" s="29"/>
      <c r="F381" s="165" t="s">
        <v>984</v>
      </c>
      <c r="G381" s="29"/>
      <c r="H381" s="29"/>
      <c r="I381" s="97"/>
      <c r="J381" s="97"/>
      <c r="K381" s="29"/>
      <c r="L381" s="29"/>
      <c r="M381" s="32"/>
      <c r="N381" s="190"/>
      <c r="O381" s="191"/>
      <c r="P381" s="191"/>
      <c r="Q381" s="191"/>
      <c r="R381" s="191"/>
      <c r="S381" s="191"/>
      <c r="T381" s="191"/>
      <c r="U381" s="191"/>
      <c r="V381" s="191"/>
      <c r="W381" s="191"/>
      <c r="X381" s="192"/>
      <c r="AT381" s="12" t="s">
        <v>142</v>
      </c>
      <c r="AU381" s="12" t="s">
        <v>83</v>
      </c>
    </row>
    <row r="382" spans="2:65" s="1" customFormat="1" ht="6.95" customHeight="1">
      <c r="B382" s="40"/>
      <c r="C382" s="41"/>
      <c r="D382" s="41"/>
      <c r="E382" s="41"/>
      <c r="F382" s="41"/>
      <c r="G382" s="41"/>
      <c r="H382" s="41"/>
      <c r="I382" s="120"/>
      <c r="J382" s="120"/>
      <c r="K382" s="41"/>
      <c r="L382" s="41"/>
      <c r="M382" s="32"/>
    </row>
  </sheetData>
  <sheetProtection algorithmName="SHA-512" hashValue="1wQ7pT6cHO5ltRqZXoOF50678fo2of0igvmMSHNGJFqJ9ONLN2GCf+XdCNxj60pYDK3XfrRta5iWVE13w8Dl2w==" saltValue="3bxZdkXexY+q/pU7lAR+LtEK6X880Y2nJDu6aZDgQbDizeaJ0PweVsdBA0W8RTwSP5iiH7CtUAaKrIU6byOppg==" spinCount="100000" sheet="1" objects="1" scenarios="1" formatColumns="0" formatRows="0" autoFilter="0"/>
  <autoFilter ref="C83:L381"/>
  <mergeCells count="9">
    <mergeCell ref="E52:H52"/>
    <mergeCell ref="E74:H74"/>
    <mergeCell ref="E76:H76"/>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0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97</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986</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ROUND(K92,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ROUND((SUM(BE92:BE200)),  2)</f>
        <v>0</v>
      </c>
      <c r="I35" s="109">
        <v>0.21</v>
      </c>
      <c r="J35" s="97"/>
      <c r="K35" s="104">
        <f>ROUND(((SUM(BE92:BE200))*I35),  2)</f>
        <v>0</v>
      </c>
      <c r="M35" s="32"/>
    </row>
    <row r="36" spans="2:13" s="1" customFormat="1" ht="14.45" customHeight="1">
      <c r="B36" s="32"/>
      <c r="E36" s="96" t="s">
        <v>45</v>
      </c>
      <c r="F36" s="104">
        <f>ROUND((SUM(BF92:BF200)),  2)</f>
        <v>0</v>
      </c>
      <c r="I36" s="109">
        <v>0.15</v>
      </c>
      <c r="J36" s="97"/>
      <c r="K36" s="104">
        <f>ROUND(((SUM(BF92:BF200))*I36),  2)</f>
        <v>0</v>
      </c>
      <c r="M36" s="32"/>
    </row>
    <row r="37" spans="2:13" s="1" customFormat="1" ht="14.45" hidden="1" customHeight="1">
      <c r="B37" s="32"/>
      <c r="E37" s="96" t="s">
        <v>46</v>
      </c>
      <c r="F37" s="104">
        <f>ROUND((SUM(BG92:BG200)),  2)</f>
        <v>0</v>
      </c>
      <c r="I37" s="109">
        <v>0.21</v>
      </c>
      <c r="J37" s="97"/>
      <c r="K37" s="104">
        <f>0</f>
        <v>0</v>
      </c>
      <c r="M37" s="32"/>
    </row>
    <row r="38" spans="2:13" s="1" customFormat="1" ht="14.45" hidden="1" customHeight="1">
      <c r="B38" s="32"/>
      <c r="E38" s="96" t="s">
        <v>47</v>
      </c>
      <c r="F38" s="104">
        <f>ROUND((SUM(BH92:BH200)),  2)</f>
        <v>0</v>
      </c>
      <c r="I38" s="109">
        <v>0.15</v>
      </c>
      <c r="J38" s="97"/>
      <c r="K38" s="104">
        <f>0</f>
        <v>0</v>
      </c>
      <c r="M38" s="32"/>
    </row>
    <row r="39" spans="2:13" s="1" customFormat="1" ht="14.45" hidden="1" customHeight="1">
      <c r="B39" s="32"/>
      <c r="E39" s="96" t="s">
        <v>48</v>
      </c>
      <c r="F39" s="104">
        <f>ROUND((SUM(BI92:BI200)),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SO 1-31 - Stavební úpravy</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Q92</f>
        <v>0</v>
      </c>
      <c r="J61" s="130">
        <f>R92</f>
        <v>0</v>
      </c>
      <c r="K61" s="66">
        <f>K92</f>
        <v>0</v>
      </c>
      <c r="L61" s="29"/>
      <c r="M61" s="32"/>
      <c r="AU61" s="12" t="s">
        <v>115</v>
      </c>
    </row>
    <row r="62" spans="2:47" s="7" customFormat="1" ht="24.95" customHeight="1">
      <c r="B62" s="131"/>
      <c r="C62" s="132"/>
      <c r="D62" s="133" t="s">
        <v>349</v>
      </c>
      <c r="E62" s="134"/>
      <c r="F62" s="134"/>
      <c r="G62" s="134"/>
      <c r="H62" s="134"/>
      <c r="I62" s="135">
        <f t="shared" ref="I62:J64" si="0">Q139</f>
        <v>0</v>
      </c>
      <c r="J62" s="135">
        <f t="shared" si="0"/>
        <v>0</v>
      </c>
      <c r="K62" s="136">
        <f>K139</f>
        <v>0</v>
      </c>
      <c r="L62" s="132"/>
      <c r="M62" s="137"/>
    </row>
    <row r="63" spans="2:47" s="10" customFormat="1" ht="19.899999999999999" customHeight="1">
      <c r="B63" s="194"/>
      <c r="C63" s="195"/>
      <c r="D63" s="196" t="s">
        <v>414</v>
      </c>
      <c r="E63" s="197"/>
      <c r="F63" s="197"/>
      <c r="G63" s="197"/>
      <c r="H63" s="197"/>
      <c r="I63" s="198">
        <f t="shared" si="0"/>
        <v>0</v>
      </c>
      <c r="J63" s="198">
        <f t="shared" si="0"/>
        <v>0</v>
      </c>
      <c r="K63" s="199">
        <f>K140</f>
        <v>0</v>
      </c>
      <c r="L63" s="195"/>
      <c r="M63" s="200"/>
    </row>
    <row r="64" spans="2:47" s="10" customFormat="1" ht="19.899999999999999" customHeight="1">
      <c r="B64" s="194"/>
      <c r="C64" s="195"/>
      <c r="D64" s="196" t="s">
        <v>987</v>
      </c>
      <c r="E64" s="197"/>
      <c r="F64" s="197"/>
      <c r="G64" s="197"/>
      <c r="H64" s="197"/>
      <c r="I64" s="198">
        <f t="shared" si="0"/>
        <v>0</v>
      </c>
      <c r="J64" s="198">
        <f t="shared" si="0"/>
        <v>0</v>
      </c>
      <c r="K64" s="199">
        <f>K141</f>
        <v>0</v>
      </c>
      <c r="L64" s="195"/>
      <c r="M64" s="200"/>
    </row>
    <row r="65" spans="2:13" s="10" customFormat="1" ht="19.899999999999999" customHeight="1">
      <c r="B65" s="194"/>
      <c r="C65" s="195"/>
      <c r="D65" s="196" t="s">
        <v>988</v>
      </c>
      <c r="E65" s="197"/>
      <c r="F65" s="197"/>
      <c r="G65" s="197"/>
      <c r="H65" s="197"/>
      <c r="I65" s="198">
        <f>Q145</f>
        <v>0</v>
      </c>
      <c r="J65" s="198">
        <f>R145</f>
        <v>0</v>
      </c>
      <c r="K65" s="199">
        <f>K145</f>
        <v>0</v>
      </c>
      <c r="L65" s="195"/>
      <c r="M65" s="200"/>
    </row>
    <row r="66" spans="2:13" s="10" customFormat="1" ht="19.899999999999999" customHeight="1">
      <c r="B66" s="194"/>
      <c r="C66" s="195"/>
      <c r="D66" s="196" t="s">
        <v>989</v>
      </c>
      <c r="E66" s="197"/>
      <c r="F66" s="197"/>
      <c r="G66" s="197"/>
      <c r="H66" s="197"/>
      <c r="I66" s="198">
        <f>Q157</f>
        <v>0</v>
      </c>
      <c r="J66" s="198">
        <f>R157</f>
        <v>0</v>
      </c>
      <c r="K66" s="199">
        <f>K157</f>
        <v>0</v>
      </c>
      <c r="L66" s="195"/>
      <c r="M66" s="200"/>
    </row>
    <row r="67" spans="2:13" s="10" customFormat="1" ht="19.899999999999999" customHeight="1">
      <c r="B67" s="194"/>
      <c r="C67" s="195"/>
      <c r="D67" s="196" t="s">
        <v>350</v>
      </c>
      <c r="E67" s="197"/>
      <c r="F67" s="197"/>
      <c r="G67" s="197"/>
      <c r="H67" s="197"/>
      <c r="I67" s="198">
        <f>Q162</f>
        <v>0</v>
      </c>
      <c r="J67" s="198">
        <f>R162</f>
        <v>0</v>
      </c>
      <c r="K67" s="199">
        <f>K162</f>
        <v>0</v>
      </c>
      <c r="L67" s="195"/>
      <c r="M67" s="200"/>
    </row>
    <row r="68" spans="2:13" s="10" customFormat="1" ht="19.899999999999999" customHeight="1">
      <c r="B68" s="194"/>
      <c r="C68" s="195"/>
      <c r="D68" s="196" t="s">
        <v>990</v>
      </c>
      <c r="E68" s="197"/>
      <c r="F68" s="197"/>
      <c r="G68" s="197"/>
      <c r="H68" s="197"/>
      <c r="I68" s="198">
        <f>Q170</f>
        <v>0</v>
      </c>
      <c r="J68" s="198">
        <f>R170</f>
        <v>0</v>
      </c>
      <c r="K68" s="199">
        <f>K170</f>
        <v>0</v>
      </c>
      <c r="L68" s="195"/>
      <c r="M68" s="200"/>
    </row>
    <row r="69" spans="2:13" s="10" customFormat="1" ht="19.899999999999999" customHeight="1">
      <c r="B69" s="194"/>
      <c r="C69" s="195"/>
      <c r="D69" s="196" t="s">
        <v>991</v>
      </c>
      <c r="E69" s="197"/>
      <c r="F69" s="197"/>
      <c r="G69" s="197"/>
      <c r="H69" s="197"/>
      <c r="I69" s="198">
        <f>Q186</f>
        <v>0</v>
      </c>
      <c r="J69" s="198">
        <f>R186</f>
        <v>0</v>
      </c>
      <c r="K69" s="199">
        <f>K186</f>
        <v>0</v>
      </c>
      <c r="L69" s="195"/>
      <c r="M69" s="200"/>
    </row>
    <row r="70" spans="2:13" s="7" customFormat="1" ht="24.95" customHeight="1">
      <c r="B70" s="131"/>
      <c r="C70" s="132"/>
      <c r="D70" s="133" t="s">
        <v>992</v>
      </c>
      <c r="E70" s="134"/>
      <c r="F70" s="134"/>
      <c r="G70" s="134"/>
      <c r="H70" s="134"/>
      <c r="I70" s="135">
        <f>Q189</f>
        <v>0</v>
      </c>
      <c r="J70" s="135">
        <f>R189</f>
        <v>0</v>
      </c>
      <c r="K70" s="136">
        <f>K189</f>
        <v>0</v>
      </c>
      <c r="L70" s="132"/>
      <c r="M70" s="137"/>
    </row>
    <row r="71" spans="2:13" s="10" customFormat="1" ht="19.899999999999999" customHeight="1">
      <c r="B71" s="194"/>
      <c r="C71" s="195"/>
      <c r="D71" s="196" t="s">
        <v>993</v>
      </c>
      <c r="E71" s="197"/>
      <c r="F71" s="197"/>
      <c r="G71" s="197"/>
      <c r="H71" s="197"/>
      <c r="I71" s="198">
        <f>Q190</f>
        <v>0</v>
      </c>
      <c r="J71" s="198">
        <f>R190</f>
        <v>0</v>
      </c>
      <c r="K71" s="199">
        <f>K190</f>
        <v>0</v>
      </c>
      <c r="L71" s="195"/>
      <c r="M71" s="200"/>
    </row>
    <row r="72" spans="2:13" s="7" customFormat="1" ht="24.95" customHeight="1">
      <c r="B72" s="131"/>
      <c r="C72" s="132"/>
      <c r="D72" s="133" t="s">
        <v>994</v>
      </c>
      <c r="E72" s="134"/>
      <c r="F72" s="134"/>
      <c r="G72" s="134"/>
      <c r="H72" s="134"/>
      <c r="I72" s="135">
        <f>Q195</f>
        <v>0</v>
      </c>
      <c r="J72" s="135">
        <f>R195</f>
        <v>0</v>
      </c>
      <c r="K72" s="136">
        <f>K195</f>
        <v>0</v>
      </c>
      <c r="L72" s="132"/>
      <c r="M72" s="137"/>
    </row>
    <row r="73" spans="2:13" s="1" customFormat="1" ht="21.75" customHeight="1">
      <c r="B73" s="28"/>
      <c r="C73" s="29"/>
      <c r="D73" s="29"/>
      <c r="E73" s="29"/>
      <c r="F73" s="29"/>
      <c r="G73" s="29"/>
      <c r="H73" s="29"/>
      <c r="I73" s="97"/>
      <c r="J73" s="97"/>
      <c r="K73" s="29"/>
      <c r="L73" s="29"/>
      <c r="M73" s="32"/>
    </row>
    <row r="74" spans="2:13" s="1" customFormat="1" ht="6.95" customHeight="1">
      <c r="B74" s="40"/>
      <c r="C74" s="41"/>
      <c r="D74" s="41"/>
      <c r="E74" s="41"/>
      <c r="F74" s="41"/>
      <c r="G74" s="41"/>
      <c r="H74" s="41"/>
      <c r="I74" s="120"/>
      <c r="J74" s="120"/>
      <c r="K74" s="41"/>
      <c r="L74" s="41"/>
      <c r="M74" s="32"/>
    </row>
    <row r="78" spans="2:13" s="1" customFormat="1" ht="6.95" customHeight="1">
      <c r="B78" s="42"/>
      <c r="C78" s="43"/>
      <c r="D78" s="43"/>
      <c r="E78" s="43"/>
      <c r="F78" s="43"/>
      <c r="G78" s="43"/>
      <c r="H78" s="43"/>
      <c r="I78" s="123"/>
      <c r="J78" s="123"/>
      <c r="K78" s="43"/>
      <c r="L78" s="43"/>
      <c r="M78" s="32"/>
    </row>
    <row r="79" spans="2:13" s="1" customFormat="1" ht="24.95" customHeight="1">
      <c r="B79" s="28"/>
      <c r="C79" s="18" t="s">
        <v>117</v>
      </c>
      <c r="D79" s="29"/>
      <c r="E79" s="29"/>
      <c r="F79" s="29"/>
      <c r="G79" s="29"/>
      <c r="H79" s="29"/>
      <c r="I79" s="97"/>
      <c r="J79" s="97"/>
      <c r="K79" s="29"/>
      <c r="L79" s="29"/>
      <c r="M79" s="32"/>
    </row>
    <row r="80" spans="2:13" s="1" customFormat="1" ht="6.95" customHeight="1">
      <c r="B80" s="28"/>
      <c r="C80" s="29"/>
      <c r="D80" s="29"/>
      <c r="E80" s="29"/>
      <c r="F80" s="29"/>
      <c r="G80" s="29"/>
      <c r="H80" s="29"/>
      <c r="I80" s="97"/>
      <c r="J80" s="97"/>
      <c r="K80" s="29"/>
      <c r="L80" s="29"/>
      <c r="M80" s="32"/>
    </row>
    <row r="81" spans="2:65" s="1" customFormat="1" ht="12" customHeight="1">
      <c r="B81" s="28"/>
      <c r="C81" s="24" t="s">
        <v>17</v>
      </c>
      <c r="D81" s="29"/>
      <c r="E81" s="29"/>
      <c r="F81" s="29"/>
      <c r="G81" s="29"/>
      <c r="H81" s="29"/>
      <c r="I81" s="97"/>
      <c r="J81" s="97"/>
      <c r="K81" s="29"/>
      <c r="L81" s="29"/>
      <c r="M81" s="32"/>
    </row>
    <row r="82" spans="2:65" s="1" customFormat="1" ht="16.5" customHeight="1">
      <c r="B82" s="28"/>
      <c r="C82" s="29"/>
      <c r="D82" s="29"/>
      <c r="E82" s="251" t="str">
        <f>E7</f>
        <v>Oprava STS Valašské Meziříčí</v>
      </c>
      <c r="F82" s="252"/>
      <c r="G82" s="252"/>
      <c r="H82" s="252"/>
      <c r="I82" s="97"/>
      <c r="J82" s="97"/>
      <c r="K82" s="29"/>
      <c r="L82" s="29"/>
      <c r="M82" s="32"/>
    </row>
    <row r="83" spans="2:65" s="1" customFormat="1" ht="12" customHeight="1">
      <c r="B83" s="28"/>
      <c r="C83" s="24" t="s">
        <v>105</v>
      </c>
      <c r="D83" s="29"/>
      <c r="E83" s="29"/>
      <c r="F83" s="29"/>
      <c r="G83" s="29"/>
      <c r="H83" s="29"/>
      <c r="I83" s="97"/>
      <c r="J83" s="97"/>
      <c r="K83" s="29"/>
      <c r="L83" s="29"/>
      <c r="M83" s="32"/>
    </row>
    <row r="84" spans="2:65" s="1" customFormat="1" ht="16.5" customHeight="1">
      <c r="B84" s="28"/>
      <c r="C84" s="29"/>
      <c r="D84" s="29"/>
      <c r="E84" s="223" t="str">
        <f>E9</f>
        <v>SO 1-31 - Stavební úpravy</v>
      </c>
      <c r="F84" s="222"/>
      <c r="G84" s="222"/>
      <c r="H84" s="222"/>
      <c r="I84" s="97"/>
      <c r="J84" s="97"/>
      <c r="K84" s="29"/>
      <c r="L84" s="29"/>
      <c r="M84" s="32"/>
    </row>
    <row r="85" spans="2:65" s="1" customFormat="1" ht="6.95" customHeight="1">
      <c r="B85" s="28"/>
      <c r="C85" s="29"/>
      <c r="D85" s="29"/>
      <c r="E85" s="29"/>
      <c r="F85" s="29"/>
      <c r="G85" s="29"/>
      <c r="H85" s="29"/>
      <c r="I85" s="97"/>
      <c r="J85" s="97"/>
      <c r="K85" s="29"/>
      <c r="L85" s="29"/>
      <c r="M85" s="32"/>
    </row>
    <row r="86" spans="2:65" s="1" customFormat="1" ht="12" customHeight="1">
      <c r="B86" s="28"/>
      <c r="C86" s="24" t="s">
        <v>21</v>
      </c>
      <c r="D86" s="29"/>
      <c r="E86" s="29"/>
      <c r="F86" s="22" t="str">
        <f>F12</f>
        <v>Valašské Meziříčí</v>
      </c>
      <c r="G86" s="29"/>
      <c r="H86" s="29"/>
      <c r="I86" s="98" t="s">
        <v>23</v>
      </c>
      <c r="J86" s="100">
        <f>IF(J12="","",J12)</f>
        <v>0</v>
      </c>
      <c r="K86" s="29"/>
      <c r="L86" s="29"/>
      <c r="M86" s="32"/>
    </row>
    <row r="87" spans="2:65" s="1" customFormat="1" ht="6.95" customHeight="1">
      <c r="B87" s="28"/>
      <c r="C87" s="29"/>
      <c r="D87" s="29"/>
      <c r="E87" s="29"/>
      <c r="F87" s="29"/>
      <c r="G87" s="29"/>
      <c r="H87" s="29"/>
      <c r="I87" s="97"/>
      <c r="J87" s="97"/>
      <c r="K87" s="29"/>
      <c r="L87" s="29"/>
      <c r="M87" s="32"/>
    </row>
    <row r="88" spans="2:65" s="1" customFormat="1" ht="13.7" customHeight="1">
      <c r="B88" s="28"/>
      <c r="C88" s="24" t="s">
        <v>24</v>
      </c>
      <c r="D88" s="29"/>
      <c r="E88" s="29"/>
      <c r="F88" s="22" t="str">
        <f>E15</f>
        <v>Správa železniční dopravní cesty, s.o. - OŘ Olc</v>
      </c>
      <c r="G88" s="29"/>
      <c r="H88" s="29"/>
      <c r="I88" s="98" t="s">
        <v>32</v>
      </c>
      <c r="J88" s="124" t="str">
        <f>E21</f>
        <v>SB projekt s.r.o.</v>
      </c>
      <c r="K88" s="29"/>
      <c r="L88" s="29"/>
      <c r="M88" s="32"/>
    </row>
    <row r="89" spans="2:65" s="1" customFormat="1" ht="13.7" customHeight="1">
      <c r="B89" s="28"/>
      <c r="C89" s="24" t="s">
        <v>30</v>
      </c>
      <c r="D89" s="29"/>
      <c r="E89" s="29"/>
      <c r="F89" s="22" t="str">
        <f>IF(E18="","",E18)</f>
        <v>Vyplň údaj</v>
      </c>
      <c r="G89" s="29"/>
      <c r="H89" s="29"/>
      <c r="I89" s="98" t="s">
        <v>36</v>
      </c>
      <c r="J89" s="124" t="str">
        <f>E24</f>
        <v>Ing. Jan Slivka</v>
      </c>
      <c r="K89" s="29"/>
      <c r="L89" s="29"/>
      <c r="M89" s="32"/>
    </row>
    <row r="90" spans="2:65" s="1" customFormat="1" ht="10.35" customHeight="1">
      <c r="B90" s="28"/>
      <c r="C90" s="29"/>
      <c r="D90" s="29"/>
      <c r="E90" s="29"/>
      <c r="F90" s="29"/>
      <c r="G90" s="29"/>
      <c r="H90" s="29"/>
      <c r="I90" s="97"/>
      <c r="J90" s="97"/>
      <c r="K90" s="29"/>
      <c r="L90" s="29"/>
      <c r="M90" s="32"/>
    </row>
    <row r="91" spans="2:65" s="8" customFormat="1" ht="29.25" customHeight="1">
      <c r="B91" s="138"/>
      <c r="C91" s="139" t="s">
        <v>118</v>
      </c>
      <c r="D91" s="140" t="s">
        <v>58</v>
      </c>
      <c r="E91" s="140" t="s">
        <v>54</v>
      </c>
      <c r="F91" s="140" t="s">
        <v>55</v>
      </c>
      <c r="G91" s="140" t="s">
        <v>119</v>
      </c>
      <c r="H91" s="140" t="s">
        <v>120</v>
      </c>
      <c r="I91" s="141" t="s">
        <v>121</v>
      </c>
      <c r="J91" s="141" t="s">
        <v>122</v>
      </c>
      <c r="K91" s="140" t="s">
        <v>113</v>
      </c>
      <c r="L91" s="142" t="s">
        <v>123</v>
      </c>
      <c r="M91" s="143"/>
      <c r="N91" s="57" t="s">
        <v>1</v>
      </c>
      <c r="O91" s="58" t="s">
        <v>43</v>
      </c>
      <c r="P91" s="58" t="s">
        <v>124</v>
      </c>
      <c r="Q91" s="58" t="s">
        <v>125</v>
      </c>
      <c r="R91" s="58" t="s">
        <v>126</v>
      </c>
      <c r="S91" s="58" t="s">
        <v>127</v>
      </c>
      <c r="T91" s="58" t="s">
        <v>128</v>
      </c>
      <c r="U91" s="58" t="s">
        <v>129</v>
      </c>
      <c r="V91" s="58" t="s">
        <v>130</v>
      </c>
      <c r="W91" s="58" t="s">
        <v>131</v>
      </c>
      <c r="X91" s="59" t="s">
        <v>132</v>
      </c>
    </row>
    <row r="92" spans="2:65" s="1" customFormat="1" ht="22.9" customHeight="1">
      <c r="B92" s="28"/>
      <c r="C92" s="64" t="s">
        <v>133</v>
      </c>
      <c r="D92" s="29"/>
      <c r="E92" s="29"/>
      <c r="F92" s="29"/>
      <c r="G92" s="29"/>
      <c r="H92" s="29"/>
      <c r="I92" s="97"/>
      <c r="J92" s="97"/>
      <c r="K92" s="144">
        <f>BK92</f>
        <v>0</v>
      </c>
      <c r="L92" s="29"/>
      <c r="M92" s="32"/>
      <c r="N92" s="60"/>
      <c r="O92" s="61"/>
      <c r="P92" s="61"/>
      <c r="Q92" s="145">
        <f>Q93+SUM(Q94:Q139)+Q189+Q195</f>
        <v>0</v>
      </c>
      <c r="R92" s="145">
        <f>R93+SUM(R94:R139)+R189+R195</f>
        <v>0</v>
      </c>
      <c r="S92" s="61"/>
      <c r="T92" s="146">
        <f>T93+SUM(T94:T139)+T189+T195</f>
        <v>0</v>
      </c>
      <c r="U92" s="61"/>
      <c r="V92" s="146">
        <f>V93+SUM(V94:V139)+V189+V195</f>
        <v>4.8949311499999997</v>
      </c>
      <c r="W92" s="61"/>
      <c r="X92" s="147">
        <f>X93+SUM(X94:X139)+X189+X195</f>
        <v>4.5461599999999995</v>
      </c>
      <c r="AT92" s="12" t="s">
        <v>74</v>
      </c>
      <c r="AU92" s="12" t="s">
        <v>115</v>
      </c>
      <c r="BK92" s="148">
        <f>BK93+SUM(BK94:BK139)+BK189+BK195</f>
        <v>0</v>
      </c>
    </row>
    <row r="93" spans="2:65" s="1" customFormat="1" ht="16.5" customHeight="1">
      <c r="B93" s="28"/>
      <c r="C93" s="182" t="s">
        <v>83</v>
      </c>
      <c r="D93" s="182" t="s">
        <v>210</v>
      </c>
      <c r="E93" s="183" t="s">
        <v>995</v>
      </c>
      <c r="F93" s="184" t="s">
        <v>996</v>
      </c>
      <c r="G93" s="185" t="s">
        <v>811</v>
      </c>
      <c r="H93" s="186">
        <v>90</v>
      </c>
      <c r="I93" s="187"/>
      <c r="J93" s="187"/>
      <c r="K93" s="188">
        <f>ROUND(P93*H93,2)</f>
        <v>0</v>
      </c>
      <c r="L93" s="184" t="s">
        <v>1</v>
      </c>
      <c r="M93" s="32"/>
      <c r="N93" s="189" t="s">
        <v>1</v>
      </c>
      <c r="O93" s="159" t="s">
        <v>44</v>
      </c>
      <c r="P93" s="160">
        <f>I93+J93</f>
        <v>0</v>
      </c>
      <c r="Q93" s="160">
        <f>ROUND(I93*H93,2)</f>
        <v>0</v>
      </c>
      <c r="R93" s="160">
        <f>ROUND(J93*H93,2)</f>
        <v>0</v>
      </c>
      <c r="S93" s="53"/>
      <c r="T93" s="161">
        <f>S93*H93</f>
        <v>0</v>
      </c>
      <c r="U93" s="161">
        <v>1E-3</v>
      </c>
      <c r="V93" s="161">
        <f>U93*H93</f>
        <v>0.09</v>
      </c>
      <c r="W93" s="161">
        <v>3.1E-4</v>
      </c>
      <c r="X93" s="162">
        <f>W93*H93</f>
        <v>2.7900000000000001E-2</v>
      </c>
      <c r="AR93" s="12" t="s">
        <v>140</v>
      </c>
      <c r="AT93" s="12" t="s">
        <v>210</v>
      </c>
      <c r="AU93" s="12" t="s">
        <v>75</v>
      </c>
      <c r="AY93" s="12" t="s">
        <v>139</v>
      </c>
      <c r="BE93" s="163">
        <f>IF(O93="základní",K93,0)</f>
        <v>0</v>
      </c>
      <c r="BF93" s="163">
        <f>IF(O93="snížená",K93,0)</f>
        <v>0</v>
      </c>
      <c r="BG93" s="163">
        <f>IF(O93="zákl. přenesená",K93,0)</f>
        <v>0</v>
      </c>
      <c r="BH93" s="163">
        <f>IF(O93="sníž. přenesená",K93,0)</f>
        <v>0</v>
      </c>
      <c r="BI93" s="163">
        <f>IF(O93="nulová",K93,0)</f>
        <v>0</v>
      </c>
      <c r="BJ93" s="12" t="s">
        <v>83</v>
      </c>
      <c r="BK93" s="163">
        <f>ROUND(P93*H93,2)</f>
        <v>0</v>
      </c>
      <c r="BL93" s="12" t="s">
        <v>140</v>
      </c>
      <c r="BM93" s="12" t="s">
        <v>997</v>
      </c>
    </row>
    <row r="94" spans="2:65" s="1" customFormat="1" ht="11.25">
      <c r="B94" s="28"/>
      <c r="C94" s="29"/>
      <c r="D94" s="164" t="s">
        <v>142</v>
      </c>
      <c r="E94" s="29"/>
      <c r="F94" s="165" t="s">
        <v>996</v>
      </c>
      <c r="G94" s="29"/>
      <c r="H94" s="29"/>
      <c r="I94" s="97"/>
      <c r="J94" s="97"/>
      <c r="K94" s="29"/>
      <c r="L94" s="29"/>
      <c r="M94" s="32"/>
      <c r="N94" s="166"/>
      <c r="O94" s="53"/>
      <c r="P94" s="53"/>
      <c r="Q94" s="53"/>
      <c r="R94" s="53"/>
      <c r="S94" s="53"/>
      <c r="T94" s="53"/>
      <c r="U94" s="53"/>
      <c r="V94" s="53"/>
      <c r="W94" s="53"/>
      <c r="X94" s="54"/>
      <c r="AT94" s="12" t="s">
        <v>142</v>
      </c>
      <c r="AU94" s="12" t="s">
        <v>75</v>
      </c>
    </row>
    <row r="95" spans="2:65" s="1" customFormat="1" ht="22.5" customHeight="1">
      <c r="B95" s="28"/>
      <c r="C95" s="182" t="s">
        <v>85</v>
      </c>
      <c r="D95" s="182" t="s">
        <v>210</v>
      </c>
      <c r="E95" s="183" t="s">
        <v>998</v>
      </c>
      <c r="F95" s="184" t="s">
        <v>999</v>
      </c>
      <c r="G95" s="185" t="s">
        <v>811</v>
      </c>
      <c r="H95" s="186">
        <v>90</v>
      </c>
      <c r="I95" s="187"/>
      <c r="J95" s="187"/>
      <c r="K95" s="188">
        <f>ROUND(P95*H95,2)</f>
        <v>0</v>
      </c>
      <c r="L95" s="184" t="s">
        <v>1</v>
      </c>
      <c r="M95" s="32"/>
      <c r="N95" s="189" t="s">
        <v>1</v>
      </c>
      <c r="O95" s="159" t="s">
        <v>44</v>
      </c>
      <c r="P95" s="160">
        <f>I95+J95</f>
        <v>0</v>
      </c>
      <c r="Q95" s="160">
        <f>ROUND(I95*H95,2)</f>
        <v>0</v>
      </c>
      <c r="R95" s="160">
        <f>ROUND(J95*H95,2)</f>
        <v>0</v>
      </c>
      <c r="S95" s="53"/>
      <c r="T95" s="161">
        <f>S95*H95</f>
        <v>0</v>
      </c>
      <c r="U95" s="161">
        <v>2.6600000000000001E-4</v>
      </c>
      <c r="V95" s="161">
        <f>U95*H95</f>
        <v>2.3940000000000003E-2</v>
      </c>
      <c r="W95" s="161">
        <v>0</v>
      </c>
      <c r="X95" s="162">
        <f>W95*H95</f>
        <v>0</v>
      </c>
      <c r="AR95" s="12" t="s">
        <v>140</v>
      </c>
      <c r="AT95" s="12" t="s">
        <v>210</v>
      </c>
      <c r="AU95" s="12" t="s">
        <v>75</v>
      </c>
      <c r="AY95" s="12" t="s">
        <v>139</v>
      </c>
      <c r="BE95" s="163">
        <f>IF(O95="základní",K95,0)</f>
        <v>0</v>
      </c>
      <c r="BF95" s="163">
        <f>IF(O95="snížená",K95,0)</f>
        <v>0</v>
      </c>
      <c r="BG95" s="163">
        <f>IF(O95="zákl. přenesená",K95,0)</f>
        <v>0</v>
      </c>
      <c r="BH95" s="163">
        <f>IF(O95="sníž. přenesená",K95,0)</f>
        <v>0</v>
      </c>
      <c r="BI95" s="163">
        <f>IF(O95="nulová",K95,0)</f>
        <v>0</v>
      </c>
      <c r="BJ95" s="12" t="s">
        <v>83</v>
      </c>
      <c r="BK95" s="163">
        <f>ROUND(P95*H95,2)</f>
        <v>0</v>
      </c>
      <c r="BL95" s="12" t="s">
        <v>140</v>
      </c>
      <c r="BM95" s="12" t="s">
        <v>1000</v>
      </c>
    </row>
    <row r="96" spans="2:65" s="1" customFormat="1" ht="19.5">
      <c r="B96" s="28"/>
      <c r="C96" s="29"/>
      <c r="D96" s="164" t="s">
        <v>142</v>
      </c>
      <c r="E96" s="29"/>
      <c r="F96" s="165" t="s">
        <v>999</v>
      </c>
      <c r="G96" s="29"/>
      <c r="H96" s="29"/>
      <c r="I96" s="97"/>
      <c r="J96" s="97"/>
      <c r="K96" s="29"/>
      <c r="L96" s="29"/>
      <c r="M96" s="32"/>
      <c r="N96" s="166"/>
      <c r="O96" s="53"/>
      <c r="P96" s="53"/>
      <c r="Q96" s="53"/>
      <c r="R96" s="53"/>
      <c r="S96" s="53"/>
      <c r="T96" s="53"/>
      <c r="U96" s="53"/>
      <c r="V96" s="53"/>
      <c r="W96" s="53"/>
      <c r="X96" s="54"/>
      <c r="AT96" s="12" t="s">
        <v>142</v>
      </c>
      <c r="AU96" s="12" t="s">
        <v>75</v>
      </c>
    </row>
    <row r="97" spans="2:65" s="1" customFormat="1" ht="22.5" customHeight="1">
      <c r="B97" s="28"/>
      <c r="C97" s="182" t="s">
        <v>146</v>
      </c>
      <c r="D97" s="182" t="s">
        <v>210</v>
      </c>
      <c r="E97" s="183" t="s">
        <v>1001</v>
      </c>
      <c r="F97" s="184" t="s">
        <v>1002</v>
      </c>
      <c r="G97" s="185" t="s">
        <v>811</v>
      </c>
      <c r="H97" s="186">
        <v>40</v>
      </c>
      <c r="I97" s="187"/>
      <c r="J97" s="187"/>
      <c r="K97" s="188">
        <f>ROUND(P97*H97,2)</f>
        <v>0</v>
      </c>
      <c r="L97" s="184" t="s">
        <v>1</v>
      </c>
      <c r="M97" s="32"/>
      <c r="N97" s="189" t="s">
        <v>1</v>
      </c>
      <c r="O97" s="159" t="s">
        <v>44</v>
      </c>
      <c r="P97" s="160">
        <f>I97+J97</f>
        <v>0</v>
      </c>
      <c r="Q97" s="160">
        <f>ROUND(I97*H97,2)</f>
        <v>0</v>
      </c>
      <c r="R97" s="160">
        <f>ROUND(J97*H97,2)</f>
        <v>0</v>
      </c>
      <c r="S97" s="53"/>
      <c r="T97" s="161">
        <f>S97*H97</f>
        <v>0</v>
      </c>
      <c r="U97" s="161">
        <v>1.6899999999999998E-2</v>
      </c>
      <c r="V97" s="161">
        <f>U97*H97</f>
        <v>0.67599999999999993</v>
      </c>
      <c r="W97" s="161">
        <v>0</v>
      </c>
      <c r="X97" s="162">
        <f>W97*H97</f>
        <v>0</v>
      </c>
      <c r="AR97" s="12" t="s">
        <v>140</v>
      </c>
      <c r="AT97" s="12" t="s">
        <v>210</v>
      </c>
      <c r="AU97" s="12" t="s">
        <v>75</v>
      </c>
      <c r="AY97" s="12" t="s">
        <v>139</v>
      </c>
      <c r="BE97" s="163">
        <f>IF(O97="základní",K97,0)</f>
        <v>0</v>
      </c>
      <c r="BF97" s="163">
        <f>IF(O97="snížená",K97,0)</f>
        <v>0</v>
      </c>
      <c r="BG97" s="163">
        <f>IF(O97="zákl. přenesená",K97,0)</f>
        <v>0</v>
      </c>
      <c r="BH97" s="163">
        <f>IF(O97="sníž. přenesená",K97,0)</f>
        <v>0</v>
      </c>
      <c r="BI97" s="163">
        <f>IF(O97="nulová",K97,0)</f>
        <v>0</v>
      </c>
      <c r="BJ97" s="12" t="s">
        <v>83</v>
      </c>
      <c r="BK97" s="163">
        <f>ROUND(P97*H97,2)</f>
        <v>0</v>
      </c>
      <c r="BL97" s="12" t="s">
        <v>140</v>
      </c>
      <c r="BM97" s="12" t="s">
        <v>1003</v>
      </c>
    </row>
    <row r="98" spans="2:65" s="1" customFormat="1" ht="19.5">
      <c r="B98" s="28"/>
      <c r="C98" s="29"/>
      <c r="D98" s="164" t="s">
        <v>142</v>
      </c>
      <c r="E98" s="29"/>
      <c r="F98" s="165" t="s">
        <v>1002</v>
      </c>
      <c r="G98" s="29"/>
      <c r="H98" s="29"/>
      <c r="I98" s="97"/>
      <c r="J98" s="97"/>
      <c r="K98" s="29"/>
      <c r="L98" s="29"/>
      <c r="M98" s="32"/>
      <c r="N98" s="166"/>
      <c r="O98" s="53"/>
      <c r="P98" s="53"/>
      <c r="Q98" s="53"/>
      <c r="R98" s="53"/>
      <c r="S98" s="53"/>
      <c r="T98" s="53"/>
      <c r="U98" s="53"/>
      <c r="V98" s="53"/>
      <c r="W98" s="53"/>
      <c r="X98" s="54"/>
      <c r="AT98" s="12" t="s">
        <v>142</v>
      </c>
      <c r="AU98" s="12" t="s">
        <v>75</v>
      </c>
    </row>
    <row r="99" spans="2:65" s="1" customFormat="1" ht="16.5" customHeight="1">
      <c r="B99" s="28"/>
      <c r="C99" s="182" t="s">
        <v>140</v>
      </c>
      <c r="D99" s="182" t="s">
        <v>210</v>
      </c>
      <c r="E99" s="183" t="s">
        <v>1004</v>
      </c>
      <c r="F99" s="184" t="s">
        <v>1005</v>
      </c>
      <c r="G99" s="185" t="s">
        <v>811</v>
      </c>
      <c r="H99" s="186">
        <v>50</v>
      </c>
      <c r="I99" s="187"/>
      <c r="J99" s="187"/>
      <c r="K99" s="188">
        <f>ROUND(P99*H99,2)</f>
        <v>0</v>
      </c>
      <c r="L99" s="184" t="s">
        <v>1</v>
      </c>
      <c r="M99" s="32"/>
      <c r="N99" s="189" t="s">
        <v>1</v>
      </c>
      <c r="O99" s="159" t="s">
        <v>44</v>
      </c>
      <c r="P99" s="160">
        <f>I99+J99</f>
        <v>0</v>
      </c>
      <c r="Q99" s="160">
        <f>ROUND(I99*H99,2)</f>
        <v>0</v>
      </c>
      <c r="R99" s="160">
        <f>ROUND(J99*H99,2)</f>
        <v>0</v>
      </c>
      <c r="S99" s="53"/>
      <c r="T99" s="161">
        <f>S99*H99</f>
        <v>0</v>
      </c>
      <c r="U99" s="161">
        <v>2.08E-6</v>
      </c>
      <c r="V99" s="161">
        <f>U99*H99</f>
        <v>1.0399999999999999E-4</v>
      </c>
      <c r="W99" s="161">
        <v>0</v>
      </c>
      <c r="X99" s="162">
        <f>W99*H99</f>
        <v>0</v>
      </c>
      <c r="AR99" s="12" t="s">
        <v>140</v>
      </c>
      <c r="AT99" s="12" t="s">
        <v>210</v>
      </c>
      <c r="AU99" s="12" t="s">
        <v>75</v>
      </c>
      <c r="AY99" s="12" t="s">
        <v>139</v>
      </c>
      <c r="BE99" s="163">
        <f>IF(O99="základní",K99,0)</f>
        <v>0</v>
      </c>
      <c r="BF99" s="163">
        <f>IF(O99="snížená",K99,0)</f>
        <v>0</v>
      </c>
      <c r="BG99" s="163">
        <f>IF(O99="zákl. přenesená",K99,0)</f>
        <v>0</v>
      </c>
      <c r="BH99" s="163">
        <f>IF(O99="sníž. přenesená",K99,0)</f>
        <v>0</v>
      </c>
      <c r="BI99" s="163">
        <f>IF(O99="nulová",K99,0)</f>
        <v>0</v>
      </c>
      <c r="BJ99" s="12" t="s">
        <v>83</v>
      </c>
      <c r="BK99" s="163">
        <f>ROUND(P99*H99,2)</f>
        <v>0</v>
      </c>
      <c r="BL99" s="12" t="s">
        <v>140</v>
      </c>
      <c r="BM99" s="12" t="s">
        <v>1006</v>
      </c>
    </row>
    <row r="100" spans="2:65" s="1" customFormat="1" ht="11.25">
      <c r="B100" s="28"/>
      <c r="C100" s="29"/>
      <c r="D100" s="164" t="s">
        <v>142</v>
      </c>
      <c r="E100" s="29"/>
      <c r="F100" s="165" t="s">
        <v>1005</v>
      </c>
      <c r="G100" s="29"/>
      <c r="H100" s="29"/>
      <c r="I100" s="97"/>
      <c r="J100" s="97"/>
      <c r="K100" s="29"/>
      <c r="L100" s="29"/>
      <c r="M100" s="32"/>
      <c r="N100" s="166"/>
      <c r="O100" s="53"/>
      <c r="P100" s="53"/>
      <c r="Q100" s="53"/>
      <c r="R100" s="53"/>
      <c r="S100" s="53"/>
      <c r="T100" s="53"/>
      <c r="U100" s="53"/>
      <c r="V100" s="53"/>
      <c r="W100" s="53"/>
      <c r="X100" s="54"/>
      <c r="AT100" s="12" t="s">
        <v>142</v>
      </c>
      <c r="AU100" s="12" t="s">
        <v>75</v>
      </c>
    </row>
    <row r="101" spans="2:65" s="1" customFormat="1" ht="16.5" customHeight="1">
      <c r="B101" s="28"/>
      <c r="C101" s="182" t="s">
        <v>157</v>
      </c>
      <c r="D101" s="182" t="s">
        <v>210</v>
      </c>
      <c r="E101" s="183" t="s">
        <v>1007</v>
      </c>
      <c r="F101" s="184" t="s">
        <v>1008</v>
      </c>
      <c r="G101" s="185" t="s">
        <v>811</v>
      </c>
      <c r="H101" s="186">
        <v>50</v>
      </c>
      <c r="I101" s="187"/>
      <c r="J101" s="187"/>
      <c r="K101" s="188">
        <f>ROUND(P101*H101,2)</f>
        <v>0</v>
      </c>
      <c r="L101" s="184" t="s">
        <v>1</v>
      </c>
      <c r="M101" s="32"/>
      <c r="N101" s="189" t="s">
        <v>1</v>
      </c>
      <c r="O101" s="159" t="s">
        <v>44</v>
      </c>
      <c r="P101" s="160">
        <f>I101+J101</f>
        <v>0</v>
      </c>
      <c r="Q101" s="160">
        <f>ROUND(I101*H101,2)</f>
        <v>0</v>
      </c>
      <c r="R101" s="160">
        <f>ROUND(J101*H101,2)</f>
        <v>0</v>
      </c>
      <c r="S101" s="53"/>
      <c r="T101" s="161">
        <f>S101*H101</f>
        <v>0</v>
      </c>
      <c r="U101" s="161">
        <v>1.5E-3</v>
      </c>
      <c r="V101" s="161">
        <f>U101*H101</f>
        <v>7.4999999999999997E-2</v>
      </c>
      <c r="W101" s="161">
        <v>0</v>
      </c>
      <c r="X101" s="162">
        <f>W101*H101</f>
        <v>0</v>
      </c>
      <c r="AR101" s="12" t="s">
        <v>140</v>
      </c>
      <c r="AT101" s="12" t="s">
        <v>210</v>
      </c>
      <c r="AU101" s="12" t="s">
        <v>75</v>
      </c>
      <c r="AY101" s="12" t="s">
        <v>139</v>
      </c>
      <c r="BE101" s="163">
        <f>IF(O101="základní",K101,0)</f>
        <v>0</v>
      </c>
      <c r="BF101" s="163">
        <f>IF(O101="snížená",K101,0)</f>
        <v>0</v>
      </c>
      <c r="BG101" s="163">
        <f>IF(O101="zákl. přenesená",K101,0)</f>
        <v>0</v>
      </c>
      <c r="BH101" s="163">
        <f>IF(O101="sníž. přenesená",K101,0)</f>
        <v>0</v>
      </c>
      <c r="BI101" s="163">
        <f>IF(O101="nulová",K101,0)</f>
        <v>0</v>
      </c>
      <c r="BJ101" s="12" t="s">
        <v>83</v>
      </c>
      <c r="BK101" s="163">
        <f>ROUND(P101*H101,2)</f>
        <v>0</v>
      </c>
      <c r="BL101" s="12" t="s">
        <v>140</v>
      </c>
      <c r="BM101" s="12" t="s">
        <v>1009</v>
      </c>
    </row>
    <row r="102" spans="2:65" s="1" customFormat="1" ht="11.25">
      <c r="B102" s="28"/>
      <c r="C102" s="29"/>
      <c r="D102" s="164" t="s">
        <v>142</v>
      </c>
      <c r="E102" s="29"/>
      <c r="F102" s="165" t="s">
        <v>1008</v>
      </c>
      <c r="G102" s="29"/>
      <c r="H102" s="29"/>
      <c r="I102" s="97"/>
      <c r="J102" s="97"/>
      <c r="K102" s="29"/>
      <c r="L102" s="29"/>
      <c r="M102" s="32"/>
      <c r="N102" s="166"/>
      <c r="O102" s="53"/>
      <c r="P102" s="53"/>
      <c r="Q102" s="53"/>
      <c r="R102" s="53"/>
      <c r="S102" s="53"/>
      <c r="T102" s="53"/>
      <c r="U102" s="53"/>
      <c r="V102" s="53"/>
      <c r="W102" s="53"/>
      <c r="X102" s="54"/>
      <c r="AT102" s="12" t="s">
        <v>142</v>
      </c>
      <c r="AU102" s="12" t="s">
        <v>75</v>
      </c>
    </row>
    <row r="103" spans="2:65" s="1" customFormat="1" ht="22.5" customHeight="1">
      <c r="B103" s="28"/>
      <c r="C103" s="182" t="s">
        <v>161</v>
      </c>
      <c r="D103" s="182" t="s">
        <v>210</v>
      </c>
      <c r="E103" s="183" t="s">
        <v>1010</v>
      </c>
      <c r="F103" s="184" t="s">
        <v>1011</v>
      </c>
      <c r="G103" s="185" t="s">
        <v>811</v>
      </c>
      <c r="H103" s="186">
        <v>10</v>
      </c>
      <c r="I103" s="187"/>
      <c r="J103" s="187"/>
      <c r="K103" s="188">
        <f>ROUND(P103*H103,2)</f>
        <v>0</v>
      </c>
      <c r="L103" s="184" t="s">
        <v>1</v>
      </c>
      <c r="M103" s="32"/>
      <c r="N103" s="189" t="s">
        <v>1</v>
      </c>
      <c r="O103" s="159" t="s">
        <v>44</v>
      </c>
      <c r="P103" s="160">
        <f>I103+J103</f>
        <v>0</v>
      </c>
      <c r="Q103" s="160">
        <f>ROUND(I103*H103,2)</f>
        <v>0</v>
      </c>
      <c r="R103" s="160">
        <f>ROUND(J103*H103,2)</f>
        <v>0</v>
      </c>
      <c r="S103" s="53"/>
      <c r="T103" s="161">
        <f>S103*H103</f>
        <v>0</v>
      </c>
      <c r="U103" s="161">
        <v>0.23458000000000001</v>
      </c>
      <c r="V103" s="161">
        <f>U103*H103</f>
        <v>2.3458000000000001</v>
      </c>
      <c r="W103" s="161">
        <v>0</v>
      </c>
      <c r="X103" s="162">
        <f>W103*H103</f>
        <v>0</v>
      </c>
      <c r="AR103" s="12" t="s">
        <v>140</v>
      </c>
      <c r="AT103" s="12" t="s">
        <v>210</v>
      </c>
      <c r="AU103" s="12" t="s">
        <v>75</v>
      </c>
      <c r="AY103" s="12" t="s">
        <v>139</v>
      </c>
      <c r="BE103" s="163">
        <f>IF(O103="základní",K103,0)</f>
        <v>0</v>
      </c>
      <c r="BF103" s="163">
        <f>IF(O103="snížená",K103,0)</f>
        <v>0</v>
      </c>
      <c r="BG103" s="163">
        <f>IF(O103="zákl. přenesená",K103,0)</f>
        <v>0</v>
      </c>
      <c r="BH103" s="163">
        <f>IF(O103="sníž. přenesená",K103,0)</f>
        <v>0</v>
      </c>
      <c r="BI103" s="163">
        <f>IF(O103="nulová",K103,0)</f>
        <v>0</v>
      </c>
      <c r="BJ103" s="12" t="s">
        <v>83</v>
      </c>
      <c r="BK103" s="163">
        <f>ROUND(P103*H103,2)</f>
        <v>0</v>
      </c>
      <c r="BL103" s="12" t="s">
        <v>140</v>
      </c>
      <c r="BM103" s="12" t="s">
        <v>1012</v>
      </c>
    </row>
    <row r="104" spans="2:65" s="1" customFormat="1" ht="19.5">
      <c r="B104" s="28"/>
      <c r="C104" s="29"/>
      <c r="D104" s="164" t="s">
        <v>142</v>
      </c>
      <c r="E104" s="29"/>
      <c r="F104" s="165" t="s">
        <v>1011</v>
      </c>
      <c r="G104" s="29"/>
      <c r="H104" s="29"/>
      <c r="I104" s="97"/>
      <c r="J104" s="97"/>
      <c r="K104" s="29"/>
      <c r="L104" s="29"/>
      <c r="M104" s="32"/>
      <c r="N104" s="166"/>
      <c r="O104" s="53"/>
      <c r="P104" s="53"/>
      <c r="Q104" s="53"/>
      <c r="R104" s="53"/>
      <c r="S104" s="53"/>
      <c r="T104" s="53"/>
      <c r="U104" s="53"/>
      <c r="V104" s="53"/>
      <c r="W104" s="53"/>
      <c r="X104" s="54"/>
      <c r="AT104" s="12" t="s">
        <v>142</v>
      </c>
      <c r="AU104" s="12" t="s">
        <v>75</v>
      </c>
    </row>
    <row r="105" spans="2:65" s="1" customFormat="1" ht="16.5" customHeight="1">
      <c r="B105" s="28"/>
      <c r="C105" s="149" t="s">
        <v>165</v>
      </c>
      <c r="D105" s="149" t="s">
        <v>134</v>
      </c>
      <c r="E105" s="150" t="s">
        <v>1013</v>
      </c>
      <c r="F105" s="151" t="s">
        <v>1014</v>
      </c>
      <c r="G105" s="152" t="s">
        <v>137</v>
      </c>
      <c r="H105" s="153">
        <v>2</v>
      </c>
      <c r="I105" s="154"/>
      <c r="J105" s="155"/>
      <c r="K105" s="156">
        <f>ROUND(P105*H105,2)</f>
        <v>0</v>
      </c>
      <c r="L105" s="151" t="s">
        <v>1</v>
      </c>
      <c r="M105" s="157"/>
      <c r="N105" s="158" t="s">
        <v>1</v>
      </c>
      <c r="O105" s="159" t="s">
        <v>44</v>
      </c>
      <c r="P105" s="160">
        <f>I105+J105</f>
        <v>0</v>
      </c>
      <c r="Q105" s="160">
        <f>ROUND(I105*H105,2)</f>
        <v>0</v>
      </c>
      <c r="R105" s="160">
        <f>ROUND(J105*H105,2)</f>
        <v>0</v>
      </c>
      <c r="S105" s="53"/>
      <c r="T105" s="161">
        <f>S105*H105</f>
        <v>0</v>
      </c>
      <c r="U105" s="161">
        <v>6.8000000000000005E-2</v>
      </c>
      <c r="V105" s="161">
        <f>U105*H105</f>
        <v>0.13600000000000001</v>
      </c>
      <c r="W105" s="161">
        <v>0</v>
      </c>
      <c r="X105" s="162">
        <f>W105*H105</f>
        <v>0</v>
      </c>
      <c r="AR105" s="12" t="s">
        <v>138</v>
      </c>
      <c r="AT105" s="12" t="s">
        <v>134</v>
      </c>
      <c r="AU105" s="12" t="s">
        <v>75</v>
      </c>
      <c r="AY105" s="12" t="s">
        <v>139</v>
      </c>
      <c r="BE105" s="163">
        <f>IF(O105="základní",K105,0)</f>
        <v>0</v>
      </c>
      <c r="BF105" s="163">
        <f>IF(O105="snížená",K105,0)</f>
        <v>0</v>
      </c>
      <c r="BG105" s="163">
        <f>IF(O105="zákl. přenesená",K105,0)</f>
        <v>0</v>
      </c>
      <c r="BH105" s="163">
        <f>IF(O105="sníž. přenesená",K105,0)</f>
        <v>0</v>
      </c>
      <c r="BI105" s="163">
        <f>IF(O105="nulová",K105,0)</f>
        <v>0</v>
      </c>
      <c r="BJ105" s="12" t="s">
        <v>83</v>
      </c>
      <c r="BK105" s="163">
        <f>ROUND(P105*H105,2)</f>
        <v>0</v>
      </c>
      <c r="BL105" s="12" t="s">
        <v>140</v>
      </c>
      <c r="BM105" s="12" t="s">
        <v>1015</v>
      </c>
    </row>
    <row r="106" spans="2:65" s="1" customFormat="1" ht="11.25">
      <c r="B106" s="28"/>
      <c r="C106" s="29"/>
      <c r="D106" s="164" t="s">
        <v>142</v>
      </c>
      <c r="E106" s="29"/>
      <c r="F106" s="165" t="s">
        <v>1016</v>
      </c>
      <c r="G106" s="29"/>
      <c r="H106" s="29"/>
      <c r="I106" s="97"/>
      <c r="J106" s="97"/>
      <c r="K106" s="29"/>
      <c r="L106" s="29"/>
      <c r="M106" s="32"/>
      <c r="N106" s="166"/>
      <c r="O106" s="53"/>
      <c r="P106" s="53"/>
      <c r="Q106" s="53"/>
      <c r="R106" s="53"/>
      <c r="S106" s="53"/>
      <c r="T106" s="53"/>
      <c r="U106" s="53"/>
      <c r="V106" s="53"/>
      <c r="W106" s="53"/>
      <c r="X106" s="54"/>
      <c r="AT106" s="12" t="s">
        <v>142</v>
      </c>
      <c r="AU106" s="12" t="s">
        <v>75</v>
      </c>
    </row>
    <row r="107" spans="2:65" s="1" customFormat="1" ht="16.5" customHeight="1">
      <c r="B107" s="28"/>
      <c r="C107" s="182" t="s">
        <v>138</v>
      </c>
      <c r="D107" s="182" t="s">
        <v>210</v>
      </c>
      <c r="E107" s="183" t="s">
        <v>1017</v>
      </c>
      <c r="F107" s="184" t="s">
        <v>1018</v>
      </c>
      <c r="G107" s="185" t="s">
        <v>811</v>
      </c>
      <c r="H107" s="186">
        <v>10</v>
      </c>
      <c r="I107" s="187"/>
      <c r="J107" s="187"/>
      <c r="K107" s="188">
        <f>ROUND(P107*H107,2)</f>
        <v>0</v>
      </c>
      <c r="L107" s="184" t="s">
        <v>1</v>
      </c>
      <c r="M107" s="32"/>
      <c r="N107" s="189" t="s">
        <v>1</v>
      </c>
      <c r="O107" s="159" t="s">
        <v>44</v>
      </c>
      <c r="P107" s="160">
        <f>I107+J107</f>
        <v>0</v>
      </c>
      <c r="Q107" s="160">
        <f>ROUND(I107*H107,2)</f>
        <v>0</v>
      </c>
      <c r="R107" s="160">
        <f>ROUND(J107*H107,2)</f>
        <v>0</v>
      </c>
      <c r="S107" s="53"/>
      <c r="T107" s="161">
        <f>S107*H107</f>
        <v>0</v>
      </c>
      <c r="U107" s="161">
        <v>4.2000000000000003E-2</v>
      </c>
      <c r="V107" s="161">
        <f>U107*H107</f>
        <v>0.42000000000000004</v>
      </c>
      <c r="W107" s="161">
        <v>0</v>
      </c>
      <c r="X107" s="162">
        <f>W107*H107</f>
        <v>0</v>
      </c>
      <c r="AR107" s="12" t="s">
        <v>140</v>
      </c>
      <c r="AT107" s="12" t="s">
        <v>210</v>
      </c>
      <c r="AU107" s="12" t="s">
        <v>75</v>
      </c>
      <c r="AY107" s="12" t="s">
        <v>139</v>
      </c>
      <c r="BE107" s="163">
        <f>IF(O107="základní",K107,0)</f>
        <v>0</v>
      </c>
      <c r="BF107" s="163">
        <f>IF(O107="snížená",K107,0)</f>
        <v>0</v>
      </c>
      <c r="BG107" s="163">
        <f>IF(O107="zákl. přenesená",K107,0)</f>
        <v>0</v>
      </c>
      <c r="BH107" s="163">
        <f>IF(O107="sníž. přenesená",K107,0)</f>
        <v>0</v>
      </c>
      <c r="BI107" s="163">
        <f>IF(O107="nulová",K107,0)</f>
        <v>0</v>
      </c>
      <c r="BJ107" s="12" t="s">
        <v>83</v>
      </c>
      <c r="BK107" s="163">
        <f>ROUND(P107*H107,2)</f>
        <v>0</v>
      </c>
      <c r="BL107" s="12" t="s">
        <v>140</v>
      </c>
      <c r="BM107" s="12" t="s">
        <v>1019</v>
      </c>
    </row>
    <row r="108" spans="2:65" s="1" customFormat="1" ht="11.25">
      <c r="B108" s="28"/>
      <c r="C108" s="29"/>
      <c r="D108" s="164" t="s">
        <v>142</v>
      </c>
      <c r="E108" s="29"/>
      <c r="F108" s="165" t="s">
        <v>1018</v>
      </c>
      <c r="G108" s="29"/>
      <c r="H108" s="29"/>
      <c r="I108" s="97"/>
      <c r="J108" s="97"/>
      <c r="K108" s="29"/>
      <c r="L108" s="29"/>
      <c r="M108" s="32"/>
      <c r="N108" s="166"/>
      <c r="O108" s="53"/>
      <c r="P108" s="53"/>
      <c r="Q108" s="53"/>
      <c r="R108" s="53"/>
      <c r="S108" s="53"/>
      <c r="T108" s="53"/>
      <c r="U108" s="53"/>
      <c r="V108" s="53"/>
      <c r="W108" s="53"/>
      <c r="X108" s="54"/>
      <c r="AT108" s="12" t="s">
        <v>142</v>
      </c>
      <c r="AU108" s="12" t="s">
        <v>75</v>
      </c>
    </row>
    <row r="109" spans="2:65" s="1" customFormat="1" ht="16.5" customHeight="1">
      <c r="B109" s="28"/>
      <c r="C109" s="182" t="s">
        <v>172</v>
      </c>
      <c r="D109" s="182" t="s">
        <v>210</v>
      </c>
      <c r="E109" s="183" t="s">
        <v>1020</v>
      </c>
      <c r="F109" s="184" t="s">
        <v>1021</v>
      </c>
      <c r="G109" s="185" t="s">
        <v>811</v>
      </c>
      <c r="H109" s="186">
        <v>10</v>
      </c>
      <c r="I109" s="187"/>
      <c r="J109" s="187"/>
      <c r="K109" s="188">
        <f>ROUND(P109*H109,2)</f>
        <v>0</v>
      </c>
      <c r="L109" s="184" t="s">
        <v>1</v>
      </c>
      <c r="M109" s="32"/>
      <c r="N109" s="189" t="s">
        <v>1</v>
      </c>
      <c r="O109" s="159" t="s">
        <v>44</v>
      </c>
      <c r="P109" s="160">
        <f>I109+J109</f>
        <v>0</v>
      </c>
      <c r="Q109" s="160">
        <f>ROUND(I109*H109,2)</f>
        <v>0</v>
      </c>
      <c r="R109" s="160">
        <f>ROUND(J109*H109,2)</f>
        <v>0</v>
      </c>
      <c r="S109" s="53"/>
      <c r="T109" s="161">
        <f>S109*H109</f>
        <v>0</v>
      </c>
      <c r="U109" s="161">
        <v>1.44E-6</v>
      </c>
      <c r="V109" s="161">
        <f>U109*H109</f>
        <v>1.4399999999999999E-5</v>
      </c>
      <c r="W109" s="161">
        <v>0</v>
      </c>
      <c r="X109" s="162">
        <f>W109*H109</f>
        <v>0</v>
      </c>
      <c r="AR109" s="12" t="s">
        <v>140</v>
      </c>
      <c r="AT109" s="12" t="s">
        <v>210</v>
      </c>
      <c r="AU109" s="12" t="s">
        <v>75</v>
      </c>
      <c r="AY109" s="12" t="s">
        <v>139</v>
      </c>
      <c r="BE109" s="163">
        <f>IF(O109="základní",K109,0)</f>
        <v>0</v>
      </c>
      <c r="BF109" s="163">
        <f>IF(O109="snížená",K109,0)</f>
        <v>0</v>
      </c>
      <c r="BG109" s="163">
        <f>IF(O109="zákl. přenesená",K109,0)</f>
        <v>0</v>
      </c>
      <c r="BH109" s="163">
        <f>IF(O109="sníž. přenesená",K109,0)</f>
        <v>0</v>
      </c>
      <c r="BI109" s="163">
        <f>IF(O109="nulová",K109,0)</f>
        <v>0</v>
      </c>
      <c r="BJ109" s="12" t="s">
        <v>83</v>
      </c>
      <c r="BK109" s="163">
        <f>ROUND(P109*H109,2)</f>
        <v>0</v>
      </c>
      <c r="BL109" s="12" t="s">
        <v>140</v>
      </c>
      <c r="BM109" s="12" t="s">
        <v>1022</v>
      </c>
    </row>
    <row r="110" spans="2:65" s="1" customFormat="1" ht="11.25">
      <c r="B110" s="28"/>
      <c r="C110" s="29"/>
      <c r="D110" s="164" t="s">
        <v>142</v>
      </c>
      <c r="E110" s="29"/>
      <c r="F110" s="165" t="s">
        <v>1021</v>
      </c>
      <c r="G110" s="29"/>
      <c r="H110" s="29"/>
      <c r="I110" s="97"/>
      <c r="J110" s="97"/>
      <c r="K110" s="29"/>
      <c r="L110" s="29"/>
      <c r="M110" s="32"/>
      <c r="N110" s="166"/>
      <c r="O110" s="53"/>
      <c r="P110" s="53"/>
      <c r="Q110" s="53"/>
      <c r="R110" s="53"/>
      <c r="S110" s="53"/>
      <c r="T110" s="53"/>
      <c r="U110" s="53"/>
      <c r="V110" s="53"/>
      <c r="W110" s="53"/>
      <c r="X110" s="54"/>
      <c r="AT110" s="12" t="s">
        <v>142</v>
      </c>
      <c r="AU110" s="12" t="s">
        <v>75</v>
      </c>
    </row>
    <row r="111" spans="2:65" s="1" customFormat="1" ht="16.5" customHeight="1">
      <c r="B111" s="28"/>
      <c r="C111" s="182" t="s">
        <v>176</v>
      </c>
      <c r="D111" s="182" t="s">
        <v>210</v>
      </c>
      <c r="E111" s="183" t="s">
        <v>1023</v>
      </c>
      <c r="F111" s="184" t="s">
        <v>1024</v>
      </c>
      <c r="G111" s="185" t="s">
        <v>852</v>
      </c>
      <c r="H111" s="186">
        <v>0.3</v>
      </c>
      <c r="I111" s="187"/>
      <c r="J111" s="187"/>
      <c r="K111" s="188">
        <f>ROUND(P111*H111,2)</f>
        <v>0</v>
      </c>
      <c r="L111" s="184" t="s">
        <v>1</v>
      </c>
      <c r="M111" s="32"/>
      <c r="N111" s="189" t="s">
        <v>1</v>
      </c>
      <c r="O111" s="159" t="s">
        <v>44</v>
      </c>
      <c r="P111" s="160">
        <f>I111+J111</f>
        <v>0</v>
      </c>
      <c r="Q111" s="160">
        <f>ROUND(I111*H111,2)</f>
        <v>0</v>
      </c>
      <c r="R111" s="160">
        <f>ROUND(J111*H111,2)</f>
        <v>0</v>
      </c>
      <c r="S111" s="53"/>
      <c r="T111" s="161">
        <f>S111*H111</f>
        <v>0</v>
      </c>
      <c r="U111" s="161">
        <v>0</v>
      </c>
      <c r="V111" s="161">
        <f>U111*H111</f>
        <v>0</v>
      </c>
      <c r="W111" s="161">
        <v>0</v>
      </c>
      <c r="X111" s="162">
        <f>W111*H111</f>
        <v>0</v>
      </c>
      <c r="AR111" s="12" t="s">
        <v>140</v>
      </c>
      <c r="AT111" s="12" t="s">
        <v>210</v>
      </c>
      <c r="AU111" s="12" t="s">
        <v>75</v>
      </c>
      <c r="AY111" s="12" t="s">
        <v>139</v>
      </c>
      <c r="BE111" s="163">
        <f>IF(O111="základní",K111,0)</f>
        <v>0</v>
      </c>
      <c r="BF111" s="163">
        <f>IF(O111="snížená",K111,0)</f>
        <v>0</v>
      </c>
      <c r="BG111" s="163">
        <f>IF(O111="zákl. přenesená",K111,0)</f>
        <v>0</v>
      </c>
      <c r="BH111" s="163">
        <f>IF(O111="sníž. přenesená",K111,0)</f>
        <v>0</v>
      </c>
      <c r="BI111" s="163">
        <f>IF(O111="nulová",K111,0)</f>
        <v>0</v>
      </c>
      <c r="BJ111" s="12" t="s">
        <v>83</v>
      </c>
      <c r="BK111" s="163">
        <f>ROUND(P111*H111,2)</f>
        <v>0</v>
      </c>
      <c r="BL111" s="12" t="s">
        <v>140</v>
      </c>
      <c r="BM111" s="12" t="s">
        <v>1025</v>
      </c>
    </row>
    <row r="112" spans="2:65" s="1" customFormat="1" ht="11.25">
      <c r="B112" s="28"/>
      <c r="C112" s="29"/>
      <c r="D112" s="164" t="s">
        <v>142</v>
      </c>
      <c r="E112" s="29"/>
      <c r="F112" s="165" t="s">
        <v>1024</v>
      </c>
      <c r="G112" s="29"/>
      <c r="H112" s="29"/>
      <c r="I112" s="97"/>
      <c r="J112" s="97"/>
      <c r="K112" s="29"/>
      <c r="L112" s="29"/>
      <c r="M112" s="32"/>
      <c r="N112" s="166"/>
      <c r="O112" s="53"/>
      <c r="P112" s="53"/>
      <c r="Q112" s="53"/>
      <c r="R112" s="53"/>
      <c r="S112" s="53"/>
      <c r="T112" s="53"/>
      <c r="U112" s="53"/>
      <c r="V112" s="53"/>
      <c r="W112" s="53"/>
      <c r="X112" s="54"/>
      <c r="AT112" s="12" t="s">
        <v>142</v>
      </c>
      <c r="AU112" s="12" t="s">
        <v>75</v>
      </c>
    </row>
    <row r="113" spans="2:65" s="1" customFormat="1" ht="16.5" customHeight="1">
      <c r="B113" s="28"/>
      <c r="C113" s="182" t="s">
        <v>180</v>
      </c>
      <c r="D113" s="182" t="s">
        <v>210</v>
      </c>
      <c r="E113" s="183" t="s">
        <v>1026</v>
      </c>
      <c r="F113" s="184" t="s">
        <v>1027</v>
      </c>
      <c r="G113" s="185" t="s">
        <v>137</v>
      </c>
      <c r="H113" s="186">
        <v>3</v>
      </c>
      <c r="I113" s="187"/>
      <c r="J113" s="187"/>
      <c r="K113" s="188">
        <f>ROUND(P113*H113,2)</f>
        <v>0</v>
      </c>
      <c r="L113" s="184" t="s">
        <v>1</v>
      </c>
      <c r="M113" s="32"/>
      <c r="N113" s="189" t="s">
        <v>1</v>
      </c>
      <c r="O113" s="159" t="s">
        <v>44</v>
      </c>
      <c r="P113" s="160">
        <f>I113+J113</f>
        <v>0</v>
      </c>
      <c r="Q113" s="160">
        <f>ROUND(I113*H113,2)</f>
        <v>0</v>
      </c>
      <c r="R113" s="160">
        <f>ROUND(J113*H113,2)</f>
        <v>0</v>
      </c>
      <c r="S113" s="53"/>
      <c r="T113" s="161">
        <f>S113*H113</f>
        <v>0</v>
      </c>
      <c r="U113" s="161">
        <v>0</v>
      </c>
      <c r="V113" s="161">
        <f>U113*H113</f>
        <v>0</v>
      </c>
      <c r="W113" s="161">
        <v>1.1000000000000001E-3</v>
      </c>
      <c r="X113" s="162">
        <f>W113*H113</f>
        <v>3.3E-3</v>
      </c>
      <c r="AR113" s="12" t="s">
        <v>140</v>
      </c>
      <c r="AT113" s="12" t="s">
        <v>210</v>
      </c>
      <c r="AU113" s="12" t="s">
        <v>75</v>
      </c>
      <c r="AY113" s="12" t="s">
        <v>139</v>
      </c>
      <c r="BE113" s="163">
        <f>IF(O113="základní",K113,0)</f>
        <v>0</v>
      </c>
      <c r="BF113" s="163">
        <f>IF(O113="snížená",K113,0)</f>
        <v>0</v>
      </c>
      <c r="BG113" s="163">
        <f>IF(O113="zákl. přenesená",K113,0)</f>
        <v>0</v>
      </c>
      <c r="BH113" s="163">
        <f>IF(O113="sníž. přenesená",K113,0)</f>
        <v>0</v>
      </c>
      <c r="BI113" s="163">
        <f>IF(O113="nulová",K113,0)</f>
        <v>0</v>
      </c>
      <c r="BJ113" s="12" t="s">
        <v>83</v>
      </c>
      <c r="BK113" s="163">
        <f>ROUND(P113*H113,2)</f>
        <v>0</v>
      </c>
      <c r="BL113" s="12" t="s">
        <v>140</v>
      </c>
      <c r="BM113" s="12" t="s">
        <v>1028</v>
      </c>
    </row>
    <row r="114" spans="2:65" s="1" customFormat="1" ht="11.25">
      <c r="B114" s="28"/>
      <c r="C114" s="29"/>
      <c r="D114" s="164" t="s">
        <v>142</v>
      </c>
      <c r="E114" s="29"/>
      <c r="F114" s="165" t="s">
        <v>1027</v>
      </c>
      <c r="G114" s="29"/>
      <c r="H114" s="29"/>
      <c r="I114" s="97"/>
      <c r="J114" s="97"/>
      <c r="K114" s="29"/>
      <c r="L114" s="29"/>
      <c r="M114" s="32"/>
      <c r="N114" s="166"/>
      <c r="O114" s="53"/>
      <c r="P114" s="53"/>
      <c r="Q114" s="53"/>
      <c r="R114" s="53"/>
      <c r="S114" s="53"/>
      <c r="T114" s="53"/>
      <c r="U114" s="53"/>
      <c r="V114" s="53"/>
      <c r="W114" s="53"/>
      <c r="X114" s="54"/>
      <c r="AT114" s="12" t="s">
        <v>142</v>
      </c>
      <c r="AU114" s="12" t="s">
        <v>75</v>
      </c>
    </row>
    <row r="115" spans="2:65" s="1" customFormat="1" ht="16.5" customHeight="1">
      <c r="B115" s="28"/>
      <c r="C115" s="182" t="s">
        <v>184</v>
      </c>
      <c r="D115" s="182" t="s">
        <v>210</v>
      </c>
      <c r="E115" s="183" t="s">
        <v>1029</v>
      </c>
      <c r="F115" s="184" t="s">
        <v>1030</v>
      </c>
      <c r="G115" s="185" t="s">
        <v>292</v>
      </c>
      <c r="H115" s="186">
        <v>12</v>
      </c>
      <c r="I115" s="187"/>
      <c r="J115" s="187"/>
      <c r="K115" s="188">
        <f>ROUND(P115*H115,2)</f>
        <v>0</v>
      </c>
      <c r="L115" s="184" t="s">
        <v>1</v>
      </c>
      <c r="M115" s="32"/>
      <c r="N115" s="189" t="s">
        <v>1</v>
      </c>
      <c r="O115" s="159" t="s">
        <v>44</v>
      </c>
      <c r="P115" s="160">
        <f>I115+J115</f>
        <v>0</v>
      </c>
      <c r="Q115" s="160">
        <f>ROUND(I115*H115,2)</f>
        <v>0</v>
      </c>
      <c r="R115" s="160">
        <f>ROUND(J115*H115,2)</f>
        <v>0</v>
      </c>
      <c r="S115" s="53"/>
      <c r="T115" s="161">
        <f>S115*H115</f>
        <v>0</v>
      </c>
      <c r="U115" s="161">
        <v>0</v>
      </c>
      <c r="V115" s="161">
        <f>U115*H115</f>
        <v>0</v>
      </c>
      <c r="W115" s="161">
        <v>5.0000000000000001E-4</v>
      </c>
      <c r="X115" s="162">
        <f>W115*H115</f>
        <v>6.0000000000000001E-3</v>
      </c>
      <c r="AR115" s="12" t="s">
        <v>140</v>
      </c>
      <c r="AT115" s="12" t="s">
        <v>210</v>
      </c>
      <c r="AU115" s="12" t="s">
        <v>75</v>
      </c>
      <c r="AY115" s="12" t="s">
        <v>139</v>
      </c>
      <c r="BE115" s="163">
        <f>IF(O115="základní",K115,0)</f>
        <v>0</v>
      </c>
      <c r="BF115" s="163">
        <f>IF(O115="snížená",K115,0)</f>
        <v>0</v>
      </c>
      <c r="BG115" s="163">
        <f>IF(O115="zákl. přenesená",K115,0)</f>
        <v>0</v>
      </c>
      <c r="BH115" s="163">
        <f>IF(O115="sníž. přenesená",K115,0)</f>
        <v>0</v>
      </c>
      <c r="BI115" s="163">
        <f>IF(O115="nulová",K115,0)</f>
        <v>0</v>
      </c>
      <c r="BJ115" s="12" t="s">
        <v>83</v>
      </c>
      <c r="BK115" s="163">
        <f>ROUND(P115*H115,2)</f>
        <v>0</v>
      </c>
      <c r="BL115" s="12" t="s">
        <v>140</v>
      </c>
      <c r="BM115" s="12" t="s">
        <v>1031</v>
      </c>
    </row>
    <row r="116" spans="2:65" s="1" customFormat="1" ht="11.25">
      <c r="B116" s="28"/>
      <c r="C116" s="29"/>
      <c r="D116" s="164" t="s">
        <v>142</v>
      </c>
      <c r="E116" s="29"/>
      <c r="F116" s="165" t="s">
        <v>1030</v>
      </c>
      <c r="G116" s="29"/>
      <c r="H116" s="29"/>
      <c r="I116" s="97"/>
      <c r="J116" s="97"/>
      <c r="K116" s="29"/>
      <c r="L116" s="29"/>
      <c r="M116" s="32"/>
      <c r="N116" s="166"/>
      <c r="O116" s="53"/>
      <c r="P116" s="53"/>
      <c r="Q116" s="53"/>
      <c r="R116" s="53"/>
      <c r="S116" s="53"/>
      <c r="T116" s="53"/>
      <c r="U116" s="53"/>
      <c r="V116" s="53"/>
      <c r="W116" s="53"/>
      <c r="X116" s="54"/>
      <c r="AT116" s="12" t="s">
        <v>142</v>
      </c>
      <c r="AU116" s="12" t="s">
        <v>75</v>
      </c>
    </row>
    <row r="117" spans="2:65" s="1" customFormat="1" ht="16.5" customHeight="1">
      <c r="B117" s="28"/>
      <c r="C117" s="182" t="s">
        <v>188</v>
      </c>
      <c r="D117" s="182" t="s">
        <v>210</v>
      </c>
      <c r="E117" s="183" t="s">
        <v>1032</v>
      </c>
      <c r="F117" s="184" t="s">
        <v>1033</v>
      </c>
      <c r="G117" s="185" t="s">
        <v>137</v>
      </c>
      <c r="H117" s="186">
        <v>1</v>
      </c>
      <c r="I117" s="187"/>
      <c r="J117" s="187"/>
      <c r="K117" s="188">
        <f>ROUND(P117*H117,2)</f>
        <v>0</v>
      </c>
      <c r="L117" s="184" t="s">
        <v>1</v>
      </c>
      <c r="M117" s="32"/>
      <c r="N117" s="189" t="s">
        <v>1</v>
      </c>
      <c r="O117" s="159" t="s">
        <v>44</v>
      </c>
      <c r="P117" s="160">
        <f>I117+J117</f>
        <v>0</v>
      </c>
      <c r="Q117" s="160">
        <f>ROUND(I117*H117,2)</f>
        <v>0</v>
      </c>
      <c r="R117" s="160">
        <f>ROUND(J117*H117,2)</f>
        <v>0</v>
      </c>
      <c r="S117" s="53"/>
      <c r="T117" s="161">
        <f>S117*H117</f>
        <v>0</v>
      </c>
      <c r="U117" s="161">
        <v>0</v>
      </c>
      <c r="V117" s="161">
        <f>U117*H117</f>
        <v>0</v>
      </c>
      <c r="W117" s="161">
        <v>1E-3</v>
      </c>
      <c r="X117" s="162">
        <f>W117*H117</f>
        <v>1E-3</v>
      </c>
      <c r="AR117" s="12" t="s">
        <v>140</v>
      </c>
      <c r="AT117" s="12" t="s">
        <v>210</v>
      </c>
      <c r="AU117" s="12" t="s">
        <v>75</v>
      </c>
      <c r="AY117" s="12" t="s">
        <v>139</v>
      </c>
      <c r="BE117" s="163">
        <f>IF(O117="základní",K117,0)</f>
        <v>0</v>
      </c>
      <c r="BF117" s="163">
        <f>IF(O117="snížená",K117,0)</f>
        <v>0</v>
      </c>
      <c r="BG117" s="163">
        <f>IF(O117="zákl. přenesená",K117,0)</f>
        <v>0</v>
      </c>
      <c r="BH117" s="163">
        <f>IF(O117="sníž. přenesená",K117,0)</f>
        <v>0</v>
      </c>
      <c r="BI117" s="163">
        <f>IF(O117="nulová",K117,0)</f>
        <v>0</v>
      </c>
      <c r="BJ117" s="12" t="s">
        <v>83</v>
      </c>
      <c r="BK117" s="163">
        <f>ROUND(P117*H117,2)</f>
        <v>0</v>
      </c>
      <c r="BL117" s="12" t="s">
        <v>140</v>
      </c>
      <c r="BM117" s="12" t="s">
        <v>1034</v>
      </c>
    </row>
    <row r="118" spans="2:65" s="1" customFormat="1" ht="11.25">
      <c r="B118" s="28"/>
      <c r="C118" s="29"/>
      <c r="D118" s="164" t="s">
        <v>142</v>
      </c>
      <c r="E118" s="29"/>
      <c r="F118" s="165" t="s">
        <v>1033</v>
      </c>
      <c r="G118" s="29"/>
      <c r="H118" s="29"/>
      <c r="I118" s="97"/>
      <c r="J118" s="97"/>
      <c r="K118" s="29"/>
      <c r="L118" s="29"/>
      <c r="M118" s="32"/>
      <c r="N118" s="166"/>
      <c r="O118" s="53"/>
      <c r="P118" s="53"/>
      <c r="Q118" s="53"/>
      <c r="R118" s="53"/>
      <c r="S118" s="53"/>
      <c r="T118" s="53"/>
      <c r="U118" s="53"/>
      <c r="V118" s="53"/>
      <c r="W118" s="53"/>
      <c r="X118" s="54"/>
      <c r="AT118" s="12" t="s">
        <v>142</v>
      </c>
      <c r="AU118" s="12" t="s">
        <v>75</v>
      </c>
    </row>
    <row r="119" spans="2:65" s="1" customFormat="1" ht="16.5" customHeight="1">
      <c r="B119" s="28"/>
      <c r="C119" s="182" t="s">
        <v>192</v>
      </c>
      <c r="D119" s="182" t="s">
        <v>210</v>
      </c>
      <c r="E119" s="183" t="s">
        <v>1035</v>
      </c>
      <c r="F119" s="184" t="s">
        <v>1036</v>
      </c>
      <c r="G119" s="185" t="s">
        <v>137</v>
      </c>
      <c r="H119" s="186">
        <v>2</v>
      </c>
      <c r="I119" s="187"/>
      <c r="J119" s="187"/>
      <c r="K119" s="188">
        <f>ROUND(P119*H119,2)</f>
        <v>0</v>
      </c>
      <c r="L119" s="184" t="s">
        <v>1</v>
      </c>
      <c r="M119" s="32"/>
      <c r="N119" s="189" t="s">
        <v>1</v>
      </c>
      <c r="O119" s="159" t="s">
        <v>44</v>
      </c>
      <c r="P119" s="160">
        <f>I119+J119</f>
        <v>0</v>
      </c>
      <c r="Q119" s="160">
        <f>ROUND(I119*H119,2)</f>
        <v>0</v>
      </c>
      <c r="R119" s="160">
        <f>ROUND(J119*H119,2)</f>
        <v>0</v>
      </c>
      <c r="S119" s="53"/>
      <c r="T119" s="161">
        <f>S119*H119</f>
        <v>0</v>
      </c>
      <c r="U119" s="161">
        <v>0</v>
      </c>
      <c r="V119" s="161">
        <f>U119*H119</f>
        <v>0</v>
      </c>
      <c r="W119" s="161">
        <v>2.2300000000000002E-3</v>
      </c>
      <c r="X119" s="162">
        <f>W119*H119</f>
        <v>4.4600000000000004E-3</v>
      </c>
      <c r="AR119" s="12" t="s">
        <v>140</v>
      </c>
      <c r="AT119" s="12" t="s">
        <v>210</v>
      </c>
      <c r="AU119" s="12" t="s">
        <v>75</v>
      </c>
      <c r="AY119" s="12" t="s">
        <v>139</v>
      </c>
      <c r="BE119" s="163">
        <f>IF(O119="základní",K119,0)</f>
        <v>0</v>
      </c>
      <c r="BF119" s="163">
        <f>IF(O119="snížená",K119,0)</f>
        <v>0</v>
      </c>
      <c r="BG119" s="163">
        <f>IF(O119="zákl. přenesená",K119,0)</f>
        <v>0</v>
      </c>
      <c r="BH119" s="163">
        <f>IF(O119="sníž. přenesená",K119,0)</f>
        <v>0</v>
      </c>
      <c r="BI119" s="163">
        <f>IF(O119="nulová",K119,0)</f>
        <v>0</v>
      </c>
      <c r="BJ119" s="12" t="s">
        <v>83</v>
      </c>
      <c r="BK119" s="163">
        <f>ROUND(P119*H119,2)</f>
        <v>0</v>
      </c>
      <c r="BL119" s="12" t="s">
        <v>140</v>
      </c>
      <c r="BM119" s="12" t="s">
        <v>1037</v>
      </c>
    </row>
    <row r="120" spans="2:65" s="1" customFormat="1" ht="11.25">
      <c r="B120" s="28"/>
      <c r="C120" s="29"/>
      <c r="D120" s="164" t="s">
        <v>142</v>
      </c>
      <c r="E120" s="29"/>
      <c r="F120" s="165" t="s">
        <v>1036</v>
      </c>
      <c r="G120" s="29"/>
      <c r="H120" s="29"/>
      <c r="I120" s="97"/>
      <c r="J120" s="97"/>
      <c r="K120" s="29"/>
      <c r="L120" s="29"/>
      <c r="M120" s="32"/>
      <c r="N120" s="166"/>
      <c r="O120" s="53"/>
      <c r="P120" s="53"/>
      <c r="Q120" s="53"/>
      <c r="R120" s="53"/>
      <c r="S120" s="53"/>
      <c r="T120" s="53"/>
      <c r="U120" s="53"/>
      <c r="V120" s="53"/>
      <c r="W120" s="53"/>
      <c r="X120" s="54"/>
      <c r="AT120" s="12" t="s">
        <v>142</v>
      </c>
      <c r="AU120" s="12" t="s">
        <v>75</v>
      </c>
    </row>
    <row r="121" spans="2:65" s="1" customFormat="1" ht="16.5" customHeight="1">
      <c r="B121" s="28"/>
      <c r="C121" s="182" t="s">
        <v>9</v>
      </c>
      <c r="D121" s="182" t="s">
        <v>210</v>
      </c>
      <c r="E121" s="183" t="s">
        <v>1038</v>
      </c>
      <c r="F121" s="184" t="s">
        <v>1039</v>
      </c>
      <c r="G121" s="185" t="s">
        <v>811</v>
      </c>
      <c r="H121" s="186">
        <v>10</v>
      </c>
      <c r="I121" s="187"/>
      <c r="J121" s="187"/>
      <c r="K121" s="188">
        <f>ROUND(P121*H121,2)</f>
        <v>0</v>
      </c>
      <c r="L121" s="184" t="s">
        <v>1</v>
      </c>
      <c r="M121" s="32"/>
      <c r="N121" s="189" t="s">
        <v>1</v>
      </c>
      <c r="O121" s="159" t="s">
        <v>44</v>
      </c>
      <c r="P121" s="160">
        <f>I121+J121</f>
        <v>0</v>
      </c>
      <c r="Q121" s="160">
        <f>ROUND(I121*H121,2)</f>
        <v>0</v>
      </c>
      <c r="R121" s="160">
        <f>ROUND(J121*H121,2)</f>
        <v>0</v>
      </c>
      <c r="S121" s="53"/>
      <c r="T121" s="161">
        <f>S121*H121</f>
        <v>0</v>
      </c>
      <c r="U121" s="161">
        <v>0</v>
      </c>
      <c r="V121" s="161">
        <f>U121*H121</f>
        <v>0</v>
      </c>
      <c r="W121" s="161">
        <v>6.3E-2</v>
      </c>
      <c r="X121" s="162">
        <f>W121*H121</f>
        <v>0.63</v>
      </c>
      <c r="AR121" s="12" t="s">
        <v>140</v>
      </c>
      <c r="AT121" s="12" t="s">
        <v>210</v>
      </c>
      <c r="AU121" s="12" t="s">
        <v>75</v>
      </c>
      <c r="AY121" s="12" t="s">
        <v>139</v>
      </c>
      <c r="BE121" s="163">
        <f>IF(O121="základní",K121,0)</f>
        <v>0</v>
      </c>
      <c r="BF121" s="163">
        <f>IF(O121="snížená",K121,0)</f>
        <v>0</v>
      </c>
      <c r="BG121" s="163">
        <f>IF(O121="zákl. přenesená",K121,0)</f>
        <v>0</v>
      </c>
      <c r="BH121" s="163">
        <f>IF(O121="sníž. přenesená",K121,0)</f>
        <v>0</v>
      </c>
      <c r="BI121" s="163">
        <f>IF(O121="nulová",K121,0)</f>
        <v>0</v>
      </c>
      <c r="BJ121" s="12" t="s">
        <v>83</v>
      </c>
      <c r="BK121" s="163">
        <f>ROUND(P121*H121,2)</f>
        <v>0</v>
      </c>
      <c r="BL121" s="12" t="s">
        <v>140</v>
      </c>
      <c r="BM121" s="12" t="s">
        <v>1040</v>
      </c>
    </row>
    <row r="122" spans="2:65" s="1" customFormat="1" ht="11.25">
      <c r="B122" s="28"/>
      <c r="C122" s="29"/>
      <c r="D122" s="164" t="s">
        <v>142</v>
      </c>
      <c r="E122" s="29"/>
      <c r="F122" s="165" t="s">
        <v>1039</v>
      </c>
      <c r="G122" s="29"/>
      <c r="H122" s="29"/>
      <c r="I122" s="97"/>
      <c r="J122" s="97"/>
      <c r="K122" s="29"/>
      <c r="L122" s="29"/>
      <c r="M122" s="32"/>
      <c r="N122" s="166"/>
      <c r="O122" s="53"/>
      <c r="P122" s="53"/>
      <c r="Q122" s="53"/>
      <c r="R122" s="53"/>
      <c r="S122" s="53"/>
      <c r="T122" s="53"/>
      <c r="U122" s="53"/>
      <c r="V122" s="53"/>
      <c r="W122" s="53"/>
      <c r="X122" s="54"/>
      <c r="AT122" s="12" t="s">
        <v>142</v>
      </c>
      <c r="AU122" s="12" t="s">
        <v>75</v>
      </c>
    </row>
    <row r="123" spans="2:65" s="1" customFormat="1" ht="16.5" customHeight="1">
      <c r="B123" s="28"/>
      <c r="C123" s="182" t="s">
        <v>199</v>
      </c>
      <c r="D123" s="182" t="s">
        <v>210</v>
      </c>
      <c r="E123" s="183" t="s">
        <v>1041</v>
      </c>
      <c r="F123" s="184" t="s">
        <v>1042</v>
      </c>
      <c r="G123" s="185" t="s">
        <v>137</v>
      </c>
      <c r="H123" s="186">
        <v>1</v>
      </c>
      <c r="I123" s="187"/>
      <c r="J123" s="187"/>
      <c r="K123" s="188">
        <f>ROUND(P123*H123,2)</f>
        <v>0</v>
      </c>
      <c r="L123" s="184" t="s">
        <v>1</v>
      </c>
      <c r="M123" s="32"/>
      <c r="N123" s="189" t="s">
        <v>1</v>
      </c>
      <c r="O123" s="159" t="s">
        <v>44</v>
      </c>
      <c r="P123" s="160">
        <f>I123+J123</f>
        <v>0</v>
      </c>
      <c r="Q123" s="160">
        <f>ROUND(I123*H123,2)</f>
        <v>0</v>
      </c>
      <c r="R123" s="160">
        <f>ROUND(J123*H123,2)</f>
        <v>0</v>
      </c>
      <c r="S123" s="53"/>
      <c r="T123" s="161">
        <f>S123*H123</f>
        <v>0</v>
      </c>
      <c r="U123" s="161">
        <v>0</v>
      </c>
      <c r="V123" s="161">
        <f>U123*H123</f>
        <v>0</v>
      </c>
      <c r="W123" s="161">
        <v>0</v>
      </c>
      <c r="X123" s="162">
        <f>W123*H123</f>
        <v>0</v>
      </c>
      <c r="AR123" s="12" t="s">
        <v>140</v>
      </c>
      <c r="AT123" s="12" t="s">
        <v>210</v>
      </c>
      <c r="AU123" s="12" t="s">
        <v>75</v>
      </c>
      <c r="AY123" s="12" t="s">
        <v>139</v>
      </c>
      <c r="BE123" s="163">
        <f>IF(O123="základní",K123,0)</f>
        <v>0</v>
      </c>
      <c r="BF123" s="163">
        <f>IF(O123="snížená",K123,0)</f>
        <v>0</v>
      </c>
      <c r="BG123" s="163">
        <f>IF(O123="zákl. přenesená",K123,0)</f>
        <v>0</v>
      </c>
      <c r="BH123" s="163">
        <f>IF(O123="sníž. přenesená",K123,0)</f>
        <v>0</v>
      </c>
      <c r="BI123" s="163">
        <f>IF(O123="nulová",K123,0)</f>
        <v>0</v>
      </c>
      <c r="BJ123" s="12" t="s">
        <v>83</v>
      </c>
      <c r="BK123" s="163">
        <f>ROUND(P123*H123,2)</f>
        <v>0</v>
      </c>
      <c r="BL123" s="12" t="s">
        <v>140</v>
      </c>
      <c r="BM123" s="12" t="s">
        <v>1043</v>
      </c>
    </row>
    <row r="124" spans="2:65" s="1" customFormat="1" ht="11.25">
      <c r="B124" s="28"/>
      <c r="C124" s="29"/>
      <c r="D124" s="164" t="s">
        <v>142</v>
      </c>
      <c r="E124" s="29"/>
      <c r="F124" s="165" t="s">
        <v>1042</v>
      </c>
      <c r="G124" s="29"/>
      <c r="H124" s="29"/>
      <c r="I124" s="97"/>
      <c r="J124" s="97"/>
      <c r="K124" s="29"/>
      <c r="L124" s="29"/>
      <c r="M124" s="32"/>
      <c r="N124" s="166"/>
      <c r="O124" s="53"/>
      <c r="P124" s="53"/>
      <c r="Q124" s="53"/>
      <c r="R124" s="53"/>
      <c r="S124" s="53"/>
      <c r="T124" s="53"/>
      <c r="U124" s="53"/>
      <c r="V124" s="53"/>
      <c r="W124" s="53"/>
      <c r="X124" s="54"/>
      <c r="AT124" s="12" t="s">
        <v>142</v>
      </c>
      <c r="AU124" s="12" t="s">
        <v>75</v>
      </c>
    </row>
    <row r="125" spans="2:65" s="1" customFormat="1" ht="19.5">
      <c r="B125" s="28"/>
      <c r="C125" s="29"/>
      <c r="D125" s="164" t="s">
        <v>270</v>
      </c>
      <c r="E125" s="29"/>
      <c r="F125" s="193" t="s">
        <v>1044</v>
      </c>
      <c r="G125" s="29"/>
      <c r="H125" s="29"/>
      <c r="I125" s="97"/>
      <c r="J125" s="97"/>
      <c r="K125" s="29"/>
      <c r="L125" s="29"/>
      <c r="M125" s="32"/>
      <c r="N125" s="166"/>
      <c r="O125" s="53"/>
      <c r="P125" s="53"/>
      <c r="Q125" s="53"/>
      <c r="R125" s="53"/>
      <c r="S125" s="53"/>
      <c r="T125" s="53"/>
      <c r="U125" s="53"/>
      <c r="V125" s="53"/>
      <c r="W125" s="53"/>
      <c r="X125" s="54"/>
      <c r="AT125" s="12" t="s">
        <v>270</v>
      </c>
      <c r="AU125" s="12" t="s">
        <v>75</v>
      </c>
    </row>
    <row r="126" spans="2:65" s="1" customFormat="1" ht="16.5" customHeight="1">
      <c r="B126" s="28"/>
      <c r="C126" s="182" t="s">
        <v>203</v>
      </c>
      <c r="D126" s="182" t="s">
        <v>210</v>
      </c>
      <c r="E126" s="183" t="s">
        <v>1045</v>
      </c>
      <c r="F126" s="184" t="s">
        <v>1046</v>
      </c>
      <c r="G126" s="185" t="s">
        <v>137</v>
      </c>
      <c r="H126" s="186">
        <v>1</v>
      </c>
      <c r="I126" s="187"/>
      <c r="J126" s="187"/>
      <c r="K126" s="188">
        <f>ROUND(P126*H126,2)</f>
        <v>0</v>
      </c>
      <c r="L126" s="184" t="s">
        <v>1</v>
      </c>
      <c r="M126" s="32"/>
      <c r="N126" s="189" t="s">
        <v>1</v>
      </c>
      <c r="O126" s="159" t="s">
        <v>44</v>
      </c>
      <c r="P126" s="160">
        <f>I126+J126</f>
        <v>0</v>
      </c>
      <c r="Q126" s="160">
        <f>ROUND(I126*H126,2)</f>
        <v>0</v>
      </c>
      <c r="R126" s="160">
        <f>ROUND(J126*H126,2)</f>
        <v>0</v>
      </c>
      <c r="S126" s="53"/>
      <c r="T126" s="161">
        <f>S126*H126</f>
        <v>0</v>
      </c>
      <c r="U126" s="161">
        <v>0</v>
      </c>
      <c r="V126" s="161">
        <f>U126*H126</f>
        <v>0</v>
      </c>
      <c r="W126" s="161">
        <v>0</v>
      </c>
      <c r="X126" s="162">
        <f>W126*H126</f>
        <v>0</v>
      </c>
      <c r="AR126" s="12" t="s">
        <v>140</v>
      </c>
      <c r="AT126" s="12" t="s">
        <v>210</v>
      </c>
      <c r="AU126" s="12" t="s">
        <v>75</v>
      </c>
      <c r="AY126" s="12" t="s">
        <v>139</v>
      </c>
      <c r="BE126" s="163">
        <f>IF(O126="základní",K126,0)</f>
        <v>0</v>
      </c>
      <c r="BF126" s="163">
        <f>IF(O126="snížená",K126,0)</f>
        <v>0</v>
      </c>
      <c r="BG126" s="163">
        <f>IF(O126="zákl. přenesená",K126,0)</f>
        <v>0</v>
      </c>
      <c r="BH126" s="163">
        <f>IF(O126="sníž. přenesená",K126,0)</f>
        <v>0</v>
      </c>
      <c r="BI126" s="163">
        <f>IF(O126="nulová",K126,0)</f>
        <v>0</v>
      </c>
      <c r="BJ126" s="12" t="s">
        <v>83</v>
      </c>
      <c r="BK126" s="163">
        <f>ROUND(P126*H126,2)</f>
        <v>0</v>
      </c>
      <c r="BL126" s="12" t="s">
        <v>140</v>
      </c>
      <c r="BM126" s="12" t="s">
        <v>1047</v>
      </c>
    </row>
    <row r="127" spans="2:65" s="1" customFormat="1" ht="11.25">
      <c r="B127" s="28"/>
      <c r="C127" s="29"/>
      <c r="D127" s="164" t="s">
        <v>142</v>
      </c>
      <c r="E127" s="29"/>
      <c r="F127" s="165" t="s">
        <v>1046</v>
      </c>
      <c r="G127" s="29"/>
      <c r="H127" s="29"/>
      <c r="I127" s="97"/>
      <c r="J127" s="97"/>
      <c r="K127" s="29"/>
      <c r="L127" s="29"/>
      <c r="M127" s="32"/>
      <c r="N127" s="166"/>
      <c r="O127" s="53"/>
      <c r="P127" s="53"/>
      <c r="Q127" s="53"/>
      <c r="R127" s="53"/>
      <c r="S127" s="53"/>
      <c r="T127" s="53"/>
      <c r="U127" s="53"/>
      <c r="V127" s="53"/>
      <c r="W127" s="53"/>
      <c r="X127" s="54"/>
      <c r="AT127" s="12" t="s">
        <v>142</v>
      </c>
      <c r="AU127" s="12" t="s">
        <v>75</v>
      </c>
    </row>
    <row r="128" spans="2:65" s="1" customFormat="1" ht="19.5">
      <c r="B128" s="28"/>
      <c r="C128" s="29"/>
      <c r="D128" s="164" t="s">
        <v>270</v>
      </c>
      <c r="E128" s="29"/>
      <c r="F128" s="193" t="s">
        <v>1044</v>
      </c>
      <c r="G128" s="29"/>
      <c r="H128" s="29"/>
      <c r="I128" s="97"/>
      <c r="J128" s="97"/>
      <c r="K128" s="29"/>
      <c r="L128" s="29"/>
      <c r="M128" s="32"/>
      <c r="N128" s="166"/>
      <c r="O128" s="53"/>
      <c r="P128" s="53"/>
      <c r="Q128" s="53"/>
      <c r="R128" s="53"/>
      <c r="S128" s="53"/>
      <c r="T128" s="53"/>
      <c r="U128" s="53"/>
      <c r="V128" s="53"/>
      <c r="W128" s="53"/>
      <c r="X128" s="54"/>
      <c r="AT128" s="12" t="s">
        <v>270</v>
      </c>
      <c r="AU128" s="12" t="s">
        <v>75</v>
      </c>
    </row>
    <row r="129" spans="2:65" s="1" customFormat="1" ht="22.5" customHeight="1">
      <c r="B129" s="28"/>
      <c r="C129" s="149" t="s">
        <v>209</v>
      </c>
      <c r="D129" s="149" t="s">
        <v>134</v>
      </c>
      <c r="E129" s="150" t="s">
        <v>1048</v>
      </c>
      <c r="F129" s="151" t="s">
        <v>1049</v>
      </c>
      <c r="G129" s="152" t="s">
        <v>811</v>
      </c>
      <c r="H129" s="153">
        <v>1</v>
      </c>
      <c r="I129" s="154"/>
      <c r="J129" s="155"/>
      <c r="K129" s="156">
        <f>ROUND(P129*H129,2)</f>
        <v>0</v>
      </c>
      <c r="L129" s="151" t="s">
        <v>1</v>
      </c>
      <c r="M129" s="157"/>
      <c r="N129" s="158" t="s">
        <v>1</v>
      </c>
      <c r="O129" s="159" t="s">
        <v>44</v>
      </c>
      <c r="P129" s="160">
        <f>I129+J129</f>
        <v>0</v>
      </c>
      <c r="Q129" s="160">
        <f>ROUND(I129*H129,2)</f>
        <v>0</v>
      </c>
      <c r="R129" s="160">
        <f>ROUND(J129*H129,2)</f>
        <v>0</v>
      </c>
      <c r="S129" s="53"/>
      <c r="T129" s="161">
        <f>S129*H129</f>
        <v>0</v>
      </c>
      <c r="U129" s="161">
        <v>3.6420000000000001E-2</v>
      </c>
      <c r="V129" s="161">
        <f>U129*H129</f>
        <v>3.6420000000000001E-2</v>
      </c>
      <c r="W129" s="161">
        <v>0</v>
      </c>
      <c r="X129" s="162">
        <f>W129*H129</f>
        <v>0</v>
      </c>
      <c r="AR129" s="12" t="s">
        <v>138</v>
      </c>
      <c r="AT129" s="12" t="s">
        <v>134</v>
      </c>
      <c r="AU129" s="12" t="s">
        <v>75</v>
      </c>
      <c r="AY129" s="12" t="s">
        <v>139</v>
      </c>
      <c r="BE129" s="163">
        <f>IF(O129="základní",K129,0)</f>
        <v>0</v>
      </c>
      <c r="BF129" s="163">
        <f>IF(O129="snížená",K129,0)</f>
        <v>0</v>
      </c>
      <c r="BG129" s="163">
        <f>IF(O129="zákl. přenesená",K129,0)</f>
        <v>0</v>
      </c>
      <c r="BH129" s="163">
        <f>IF(O129="sníž. přenesená",K129,0)</f>
        <v>0</v>
      </c>
      <c r="BI129" s="163">
        <f>IF(O129="nulová",K129,0)</f>
        <v>0</v>
      </c>
      <c r="BJ129" s="12" t="s">
        <v>83</v>
      </c>
      <c r="BK129" s="163">
        <f>ROUND(P129*H129,2)</f>
        <v>0</v>
      </c>
      <c r="BL129" s="12" t="s">
        <v>140</v>
      </c>
      <c r="BM129" s="12" t="s">
        <v>1050</v>
      </c>
    </row>
    <row r="130" spans="2:65" s="1" customFormat="1" ht="19.5">
      <c r="B130" s="28"/>
      <c r="C130" s="29"/>
      <c r="D130" s="164" t="s">
        <v>142</v>
      </c>
      <c r="E130" s="29"/>
      <c r="F130" s="165" t="s">
        <v>1049</v>
      </c>
      <c r="G130" s="29"/>
      <c r="H130" s="29"/>
      <c r="I130" s="97"/>
      <c r="J130" s="97"/>
      <c r="K130" s="29"/>
      <c r="L130" s="29"/>
      <c r="M130" s="32"/>
      <c r="N130" s="166"/>
      <c r="O130" s="53"/>
      <c r="P130" s="53"/>
      <c r="Q130" s="53"/>
      <c r="R130" s="53"/>
      <c r="S130" s="53"/>
      <c r="T130" s="53"/>
      <c r="U130" s="53"/>
      <c r="V130" s="53"/>
      <c r="W130" s="53"/>
      <c r="X130" s="54"/>
      <c r="AT130" s="12" t="s">
        <v>142</v>
      </c>
      <c r="AU130" s="12" t="s">
        <v>75</v>
      </c>
    </row>
    <row r="131" spans="2:65" s="1" customFormat="1" ht="16.5" customHeight="1">
      <c r="B131" s="28"/>
      <c r="C131" s="182" t="s">
        <v>215</v>
      </c>
      <c r="D131" s="182" t="s">
        <v>210</v>
      </c>
      <c r="E131" s="183" t="s">
        <v>1051</v>
      </c>
      <c r="F131" s="184" t="s">
        <v>1052</v>
      </c>
      <c r="G131" s="185" t="s">
        <v>137</v>
      </c>
      <c r="H131" s="186">
        <v>1</v>
      </c>
      <c r="I131" s="187"/>
      <c r="J131" s="187"/>
      <c r="K131" s="188">
        <f>ROUND(P131*H131,2)</f>
        <v>0</v>
      </c>
      <c r="L131" s="184" t="s">
        <v>1</v>
      </c>
      <c r="M131" s="32"/>
      <c r="N131" s="189" t="s">
        <v>1</v>
      </c>
      <c r="O131" s="159" t="s">
        <v>44</v>
      </c>
      <c r="P131" s="160">
        <f>I131+J131</f>
        <v>0</v>
      </c>
      <c r="Q131" s="160">
        <f>ROUND(I131*H131,2)</f>
        <v>0</v>
      </c>
      <c r="R131" s="160">
        <f>ROUND(J131*H131,2)</f>
        <v>0</v>
      </c>
      <c r="S131" s="53"/>
      <c r="T131" s="161">
        <f>S131*H131</f>
        <v>0</v>
      </c>
      <c r="U131" s="161">
        <v>0</v>
      </c>
      <c r="V131" s="161">
        <f>U131*H131</f>
        <v>0</v>
      </c>
      <c r="W131" s="161">
        <v>0</v>
      </c>
      <c r="X131" s="162">
        <f>W131*H131</f>
        <v>0</v>
      </c>
      <c r="AR131" s="12" t="s">
        <v>140</v>
      </c>
      <c r="AT131" s="12" t="s">
        <v>210</v>
      </c>
      <c r="AU131" s="12" t="s">
        <v>75</v>
      </c>
      <c r="AY131" s="12" t="s">
        <v>139</v>
      </c>
      <c r="BE131" s="163">
        <f>IF(O131="základní",K131,0)</f>
        <v>0</v>
      </c>
      <c r="BF131" s="163">
        <f>IF(O131="snížená",K131,0)</f>
        <v>0</v>
      </c>
      <c r="BG131" s="163">
        <f>IF(O131="zákl. přenesená",K131,0)</f>
        <v>0</v>
      </c>
      <c r="BH131" s="163">
        <f>IF(O131="sníž. přenesená",K131,0)</f>
        <v>0</v>
      </c>
      <c r="BI131" s="163">
        <f>IF(O131="nulová",K131,0)</f>
        <v>0</v>
      </c>
      <c r="BJ131" s="12" t="s">
        <v>83</v>
      </c>
      <c r="BK131" s="163">
        <f>ROUND(P131*H131,2)</f>
        <v>0</v>
      </c>
      <c r="BL131" s="12" t="s">
        <v>140</v>
      </c>
      <c r="BM131" s="12" t="s">
        <v>1053</v>
      </c>
    </row>
    <row r="132" spans="2:65" s="1" customFormat="1" ht="11.25">
      <c r="B132" s="28"/>
      <c r="C132" s="29"/>
      <c r="D132" s="164" t="s">
        <v>142</v>
      </c>
      <c r="E132" s="29"/>
      <c r="F132" s="165" t="s">
        <v>1052</v>
      </c>
      <c r="G132" s="29"/>
      <c r="H132" s="29"/>
      <c r="I132" s="97"/>
      <c r="J132" s="97"/>
      <c r="K132" s="29"/>
      <c r="L132" s="29"/>
      <c r="M132" s="32"/>
      <c r="N132" s="166"/>
      <c r="O132" s="53"/>
      <c r="P132" s="53"/>
      <c r="Q132" s="53"/>
      <c r="R132" s="53"/>
      <c r="S132" s="53"/>
      <c r="T132" s="53"/>
      <c r="U132" s="53"/>
      <c r="V132" s="53"/>
      <c r="W132" s="53"/>
      <c r="X132" s="54"/>
      <c r="AT132" s="12" t="s">
        <v>142</v>
      </c>
      <c r="AU132" s="12" t="s">
        <v>75</v>
      </c>
    </row>
    <row r="133" spans="2:65" s="1" customFormat="1" ht="22.5" customHeight="1">
      <c r="B133" s="28"/>
      <c r="C133" s="182" t="s">
        <v>219</v>
      </c>
      <c r="D133" s="182" t="s">
        <v>210</v>
      </c>
      <c r="E133" s="183" t="s">
        <v>1054</v>
      </c>
      <c r="F133" s="184" t="s">
        <v>1055</v>
      </c>
      <c r="G133" s="185" t="s">
        <v>292</v>
      </c>
      <c r="H133" s="186">
        <v>12</v>
      </c>
      <c r="I133" s="187"/>
      <c r="J133" s="187"/>
      <c r="K133" s="188">
        <f>ROUND(P133*H133,2)</f>
        <v>0</v>
      </c>
      <c r="L133" s="184" t="s">
        <v>1</v>
      </c>
      <c r="M133" s="32"/>
      <c r="N133" s="189" t="s">
        <v>1</v>
      </c>
      <c r="O133" s="159" t="s">
        <v>44</v>
      </c>
      <c r="P133" s="160">
        <f>I133+J133</f>
        <v>0</v>
      </c>
      <c r="Q133" s="160">
        <f>ROUND(I133*H133,2)</f>
        <v>0</v>
      </c>
      <c r="R133" s="160">
        <f>ROUND(J133*H133,2)</f>
        <v>0</v>
      </c>
      <c r="S133" s="53"/>
      <c r="T133" s="161">
        <f>S133*H133</f>
        <v>0</v>
      </c>
      <c r="U133" s="161">
        <v>0</v>
      </c>
      <c r="V133" s="161">
        <f>U133*H133</f>
        <v>0</v>
      </c>
      <c r="W133" s="161">
        <v>0</v>
      </c>
      <c r="X133" s="162">
        <f>W133*H133</f>
        <v>0</v>
      </c>
      <c r="AR133" s="12" t="s">
        <v>140</v>
      </c>
      <c r="AT133" s="12" t="s">
        <v>210</v>
      </c>
      <c r="AU133" s="12" t="s">
        <v>75</v>
      </c>
      <c r="AY133" s="12" t="s">
        <v>139</v>
      </c>
      <c r="BE133" s="163">
        <f>IF(O133="základní",K133,0)</f>
        <v>0</v>
      </c>
      <c r="BF133" s="163">
        <f>IF(O133="snížená",K133,0)</f>
        <v>0</v>
      </c>
      <c r="BG133" s="163">
        <f>IF(O133="zákl. přenesená",K133,0)</f>
        <v>0</v>
      </c>
      <c r="BH133" s="163">
        <f>IF(O133="sníž. přenesená",K133,0)</f>
        <v>0</v>
      </c>
      <c r="BI133" s="163">
        <f>IF(O133="nulová",K133,0)</f>
        <v>0</v>
      </c>
      <c r="BJ133" s="12" t="s">
        <v>83</v>
      </c>
      <c r="BK133" s="163">
        <f>ROUND(P133*H133,2)</f>
        <v>0</v>
      </c>
      <c r="BL133" s="12" t="s">
        <v>140</v>
      </c>
      <c r="BM133" s="12" t="s">
        <v>1056</v>
      </c>
    </row>
    <row r="134" spans="2:65" s="1" customFormat="1" ht="19.5">
      <c r="B134" s="28"/>
      <c r="C134" s="29"/>
      <c r="D134" s="164" t="s">
        <v>142</v>
      </c>
      <c r="E134" s="29"/>
      <c r="F134" s="165" t="s">
        <v>1055</v>
      </c>
      <c r="G134" s="29"/>
      <c r="H134" s="29"/>
      <c r="I134" s="97"/>
      <c r="J134" s="97"/>
      <c r="K134" s="29"/>
      <c r="L134" s="29"/>
      <c r="M134" s="32"/>
      <c r="N134" s="166"/>
      <c r="O134" s="53"/>
      <c r="P134" s="53"/>
      <c r="Q134" s="53"/>
      <c r="R134" s="53"/>
      <c r="S134" s="53"/>
      <c r="T134" s="53"/>
      <c r="U134" s="53"/>
      <c r="V134" s="53"/>
      <c r="W134" s="53"/>
      <c r="X134" s="54"/>
      <c r="AT134" s="12" t="s">
        <v>142</v>
      </c>
      <c r="AU134" s="12" t="s">
        <v>75</v>
      </c>
    </row>
    <row r="135" spans="2:65" s="1" customFormat="1" ht="22.5" customHeight="1">
      <c r="B135" s="28"/>
      <c r="C135" s="182" t="s">
        <v>8</v>
      </c>
      <c r="D135" s="182" t="s">
        <v>210</v>
      </c>
      <c r="E135" s="183" t="s">
        <v>1057</v>
      </c>
      <c r="F135" s="184" t="s">
        <v>1058</v>
      </c>
      <c r="G135" s="185" t="s">
        <v>137</v>
      </c>
      <c r="H135" s="186">
        <v>1</v>
      </c>
      <c r="I135" s="187"/>
      <c r="J135" s="187"/>
      <c r="K135" s="188">
        <f>ROUND(P135*H135,2)</f>
        <v>0</v>
      </c>
      <c r="L135" s="184" t="s">
        <v>1</v>
      </c>
      <c r="M135" s="32"/>
      <c r="N135" s="189" t="s">
        <v>1</v>
      </c>
      <c r="O135" s="159" t="s">
        <v>44</v>
      </c>
      <c r="P135" s="160">
        <f>I135+J135</f>
        <v>0</v>
      </c>
      <c r="Q135" s="160">
        <f>ROUND(I135*H135,2)</f>
        <v>0</v>
      </c>
      <c r="R135" s="160">
        <f>ROUND(J135*H135,2)</f>
        <v>0</v>
      </c>
      <c r="S135" s="53"/>
      <c r="T135" s="161">
        <f>S135*H135</f>
        <v>0</v>
      </c>
      <c r="U135" s="161">
        <v>0</v>
      </c>
      <c r="V135" s="161">
        <f>U135*H135</f>
        <v>0</v>
      </c>
      <c r="W135" s="161">
        <v>0</v>
      </c>
      <c r="X135" s="162">
        <f>W135*H135</f>
        <v>0</v>
      </c>
      <c r="AR135" s="12" t="s">
        <v>140</v>
      </c>
      <c r="AT135" s="12" t="s">
        <v>210</v>
      </c>
      <c r="AU135" s="12" t="s">
        <v>75</v>
      </c>
      <c r="AY135" s="12" t="s">
        <v>139</v>
      </c>
      <c r="BE135" s="163">
        <f>IF(O135="základní",K135,0)</f>
        <v>0</v>
      </c>
      <c r="BF135" s="163">
        <f>IF(O135="snížená",K135,0)</f>
        <v>0</v>
      </c>
      <c r="BG135" s="163">
        <f>IF(O135="zákl. přenesená",K135,0)</f>
        <v>0</v>
      </c>
      <c r="BH135" s="163">
        <f>IF(O135="sníž. přenesená",K135,0)</f>
        <v>0</v>
      </c>
      <c r="BI135" s="163">
        <f>IF(O135="nulová",K135,0)</f>
        <v>0</v>
      </c>
      <c r="BJ135" s="12" t="s">
        <v>83</v>
      </c>
      <c r="BK135" s="163">
        <f>ROUND(P135*H135,2)</f>
        <v>0</v>
      </c>
      <c r="BL135" s="12" t="s">
        <v>140</v>
      </c>
      <c r="BM135" s="12" t="s">
        <v>1059</v>
      </c>
    </row>
    <row r="136" spans="2:65" s="1" customFormat="1" ht="19.5">
      <c r="B136" s="28"/>
      <c r="C136" s="29"/>
      <c r="D136" s="164" t="s">
        <v>142</v>
      </c>
      <c r="E136" s="29"/>
      <c r="F136" s="165" t="s">
        <v>1058</v>
      </c>
      <c r="G136" s="29"/>
      <c r="H136" s="29"/>
      <c r="I136" s="97"/>
      <c r="J136" s="97"/>
      <c r="K136" s="29"/>
      <c r="L136" s="29"/>
      <c r="M136" s="32"/>
      <c r="N136" s="166"/>
      <c r="O136" s="53"/>
      <c r="P136" s="53"/>
      <c r="Q136" s="53"/>
      <c r="R136" s="53"/>
      <c r="S136" s="53"/>
      <c r="T136" s="53"/>
      <c r="U136" s="53"/>
      <c r="V136" s="53"/>
      <c r="W136" s="53"/>
      <c r="X136" s="54"/>
      <c r="AT136" s="12" t="s">
        <v>142</v>
      </c>
      <c r="AU136" s="12" t="s">
        <v>75</v>
      </c>
    </row>
    <row r="137" spans="2:65" s="1" customFormat="1" ht="22.5" customHeight="1">
      <c r="B137" s="28"/>
      <c r="C137" s="182" t="s">
        <v>226</v>
      </c>
      <c r="D137" s="182" t="s">
        <v>210</v>
      </c>
      <c r="E137" s="183" t="s">
        <v>1060</v>
      </c>
      <c r="F137" s="184" t="s">
        <v>1061</v>
      </c>
      <c r="G137" s="185" t="s">
        <v>861</v>
      </c>
      <c r="H137" s="186">
        <v>1.5</v>
      </c>
      <c r="I137" s="187"/>
      <c r="J137" s="187"/>
      <c r="K137" s="188">
        <f>ROUND(P137*H137,2)</f>
        <v>0</v>
      </c>
      <c r="L137" s="184" t="s">
        <v>1</v>
      </c>
      <c r="M137" s="32"/>
      <c r="N137" s="189" t="s">
        <v>1</v>
      </c>
      <c r="O137" s="159" t="s">
        <v>44</v>
      </c>
      <c r="P137" s="160">
        <f>I137+J137</f>
        <v>0</v>
      </c>
      <c r="Q137" s="160">
        <f>ROUND(I137*H137,2)</f>
        <v>0</v>
      </c>
      <c r="R137" s="160">
        <f>ROUND(J137*H137,2)</f>
        <v>0</v>
      </c>
      <c r="S137" s="53"/>
      <c r="T137" s="161">
        <f>S137*H137</f>
        <v>0</v>
      </c>
      <c r="U137" s="161">
        <v>0</v>
      </c>
      <c r="V137" s="161">
        <f>U137*H137</f>
        <v>0</v>
      </c>
      <c r="W137" s="161">
        <v>0</v>
      </c>
      <c r="X137" s="162">
        <f>W137*H137</f>
        <v>0</v>
      </c>
      <c r="AR137" s="12" t="s">
        <v>140</v>
      </c>
      <c r="AT137" s="12" t="s">
        <v>210</v>
      </c>
      <c r="AU137" s="12" t="s">
        <v>75</v>
      </c>
      <c r="AY137" s="12" t="s">
        <v>139</v>
      </c>
      <c r="BE137" s="163">
        <f>IF(O137="základní",K137,0)</f>
        <v>0</v>
      </c>
      <c r="BF137" s="163">
        <f>IF(O137="snížená",K137,0)</f>
        <v>0</v>
      </c>
      <c r="BG137" s="163">
        <f>IF(O137="zákl. přenesená",K137,0)</f>
        <v>0</v>
      </c>
      <c r="BH137" s="163">
        <f>IF(O137="sníž. přenesená",K137,0)</f>
        <v>0</v>
      </c>
      <c r="BI137" s="163">
        <f>IF(O137="nulová",K137,0)</f>
        <v>0</v>
      </c>
      <c r="BJ137" s="12" t="s">
        <v>83</v>
      </c>
      <c r="BK137" s="163">
        <f>ROUND(P137*H137,2)</f>
        <v>0</v>
      </c>
      <c r="BL137" s="12" t="s">
        <v>140</v>
      </c>
      <c r="BM137" s="12" t="s">
        <v>1062</v>
      </c>
    </row>
    <row r="138" spans="2:65" s="1" customFormat="1" ht="19.5">
      <c r="B138" s="28"/>
      <c r="C138" s="29"/>
      <c r="D138" s="164" t="s">
        <v>142</v>
      </c>
      <c r="E138" s="29"/>
      <c r="F138" s="165" t="s">
        <v>1061</v>
      </c>
      <c r="G138" s="29"/>
      <c r="H138" s="29"/>
      <c r="I138" s="97"/>
      <c r="J138" s="97"/>
      <c r="K138" s="29"/>
      <c r="L138" s="29"/>
      <c r="M138" s="32"/>
      <c r="N138" s="166"/>
      <c r="O138" s="53"/>
      <c r="P138" s="53"/>
      <c r="Q138" s="53"/>
      <c r="R138" s="53"/>
      <c r="S138" s="53"/>
      <c r="T138" s="53"/>
      <c r="U138" s="53"/>
      <c r="V138" s="53"/>
      <c r="W138" s="53"/>
      <c r="X138" s="54"/>
      <c r="AT138" s="12" t="s">
        <v>142</v>
      </c>
      <c r="AU138" s="12" t="s">
        <v>75</v>
      </c>
    </row>
    <row r="139" spans="2:65" s="9" customFormat="1" ht="25.9" customHeight="1">
      <c r="B139" s="167"/>
      <c r="C139" s="168"/>
      <c r="D139" s="169" t="s">
        <v>74</v>
      </c>
      <c r="E139" s="170" t="s">
        <v>407</v>
      </c>
      <c r="F139" s="170" t="s">
        <v>408</v>
      </c>
      <c r="G139" s="168"/>
      <c r="H139" s="168"/>
      <c r="I139" s="171"/>
      <c r="J139" s="171"/>
      <c r="K139" s="172">
        <f>BK139</f>
        <v>0</v>
      </c>
      <c r="L139" s="168"/>
      <c r="M139" s="173"/>
      <c r="N139" s="174"/>
      <c r="O139" s="175"/>
      <c r="P139" s="175"/>
      <c r="Q139" s="176">
        <f>Q140+Q141+Q145+Q157+Q162+Q170+Q186</f>
        <v>0</v>
      </c>
      <c r="R139" s="176">
        <f>R140+R141+R145+R157+R162+R170+R186</f>
        <v>0</v>
      </c>
      <c r="S139" s="175"/>
      <c r="T139" s="177">
        <f>T140+T141+T145+T157+T162+T170+T186</f>
        <v>0</v>
      </c>
      <c r="U139" s="175"/>
      <c r="V139" s="177">
        <f>V140+V141+V145+V157+V162+V170+V186</f>
        <v>1.0916527499999999</v>
      </c>
      <c r="W139" s="175"/>
      <c r="X139" s="178">
        <f>X140+X141+X145+X157+X162+X170+X186</f>
        <v>3.8734999999999999</v>
      </c>
      <c r="AR139" s="179" t="s">
        <v>83</v>
      </c>
      <c r="AT139" s="180" t="s">
        <v>74</v>
      </c>
      <c r="AU139" s="180" t="s">
        <v>75</v>
      </c>
      <c r="AY139" s="179" t="s">
        <v>139</v>
      </c>
      <c r="BK139" s="181">
        <f>BK140+BK141+BK145+BK157+BK162+BK170+BK186</f>
        <v>0</v>
      </c>
    </row>
    <row r="140" spans="2:65" s="9" customFormat="1" ht="22.9" customHeight="1">
      <c r="B140" s="167"/>
      <c r="C140" s="168"/>
      <c r="D140" s="169" t="s">
        <v>74</v>
      </c>
      <c r="E140" s="201" t="s">
        <v>83</v>
      </c>
      <c r="F140" s="201" t="s">
        <v>873</v>
      </c>
      <c r="G140" s="168"/>
      <c r="H140" s="168"/>
      <c r="I140" s="171"/>
      <c r="J140" s="171"/>
      <c r="K140" s="202">
        <f>BK140</f>
        <v>0</v>
      </c>
      <c r="L140" s="168"/>
      <c r="M140" s="173"/>
      <c r="N140" s="174"/>
      <c r="O140" s="175"/>
      <c r="P140" s="175"/>
      <c r="Q140" s="176">
        <v>0</v>
      </c>
      <c r="R140" s="176">
        <v>0</v>
      </c>
      <c r="S140" s="175"/>
      <c r="T140" s="177">
        <v>0</v>
      </c>
      <c r="U140" s="175"/>
      <c r="V140" s="177">
        <v>0</v>
      </c>
      <c r="W140" s="175"/>
      <c r="X140" s="178">
        <v>0</v>
      </c>
      <c r="AR140" s="179" t="s">
        <v>83</v>
      </c>
      <c r="AT140" s="180" t="s">
        <v>74</v>
      </c>
      <c r="AU140" s="180" t="s">
        <v>83</v>
      </c>
      <c r="AY140" s="179" t="s">
        <v>139</v>
      </c>
      <c r="BK140" s="181">
        <v>0</v>
      </c>
    </row>
    <row r="141" spans="2:65" s="9" customFormat="1" ht="22.9" customHeight="1">
      <c r="B141" s="167"/>
      <c r="C141" s="168"/>
      <c r="D141" s="169" t="s">
        <v>74</v>
      </c>
      <c r="E141" s="201" t="s">
        <v>146</v>
      </c>
      <c r="F141" s="201" t="s">
        <v>1063</v>
      </c>
      <c r="G141" s="168"/>
      <c r="H141" s="168"/>
      <c r="I141" s="171"/>
      <c r="J141" s="171"/>
      <c r="K141" s="202">
        <f>BK141</f>
        <v>0</v>
      </c>
      <c r="L141" s="168"/>
      <c r="M141" s="173"/>
      <c r="N141" s="174"/>
      <c r="O141" s="175"/>
      <c r="P141" s="175"/>
      <c r="Q141" s="176">
        <f>SUM(Q142:Q144)</f>
        <v>0</v>
      </c>
      <c r="R141" s="176">
        <f>SUM(R142:R144)</f>
        <v>0</v>
      </c>
      <c r="S141" s="175"/>
      <c r="T141" s="177">
        <f>SUM(T142:T144)</f>
        <v>0</v>
      </c>
      <c r="U141" s="175"/>
      <c r="V141" s="177">
        <f>SUM(V142:V144)</f>
        <v>5.176E-2</v>
      </c>
      <c r="W141" s="175"/>
      <c r="X141" s="178">
        <f>SUM(X142:X144)</f>
        <v>0</v>
      </c>
      <c r="AR141" s="179" t="s">
        <v>83</v>
      </c>
      <c r="AT141" s="180" t="s">
        <v>74</v>
      </c>
      <c r="AU141" s="180" t="s">
        <v>83</v>
      </c>
      <c r="AY141" s="179" t="s">
        <v>139</v>
      </c>
      <c r="BK141" s="181">
        <f>SUM(BK142:BK144)</f>
        <v>0</v>
      </c>
    </row>
    <row r="142" spans="2:65" s="1" customFormat="1" ht="16.5" customHeight="1">
      <c r="B142" s="28"/>
      <c r="C142" s="182" t="s">
        <v>230</v>
      </c>
      <c r="D142" s="182" t="s">
        <v>210</v>
      </c>
      <c r="E142" s="183" t="s">
        <v>1064</v>
      </c>
      <c r="F142" s="184" t="s">
        <v>1065</v>
      </c>
      <c r="G142" s="185" t="s">
        <v>137</v>
      </c>
      <c r="H142" s="186">
        <v>2</v>
      </c>
      <c r="I142" s="187"/>
      <c r="J142" s="187"/>
      <c r="K142" s="188">
        <f>ROUND(P142*H142,2)</f>
        <v>0</v>
      </c>
      <c r="L142" s="184" t="s">
        <v>1066</v>
      </c>
      <c r="M142" s="32"/>
      <c r="N142" s="189" t="s">
        <v>1</v>
      </c>
      <c r="O142" s="159" t="s">
        <v>44</v>
      </c>
      <c r="P142" s="160">
        <f>I142+J142</f>
        <v>0</v>
      </c>
      <c r="Q142" s="160">
        <f>ROUND(I142*H142,2)</f>
        <v>0</v>
      </c>
      <c r="R142" s="160">
        <f>ROUND(J142*H142,2)</f>
        <v>0</v>
      </c>
      <c r="S142" s="53"/>
      <c r="T142" s="161">
        <f>S142*H142</f>
        <v>0</v>
      </c>
      <c r="U142" s="161">
        <v>2.588E-2</v>
      </c>
      <c r="V142" s="161">
        <f>U142*H142</f>
        <v>5.176E-2</v>
      </c>
      <c r="W142" s="161">
        <v>0</v>
      </c>
      <c r="X142" s="162">
        <f>W142*H142</f>
        <v>0</v>
      </c>
      <c r="AR142" s="12" t="s">
        <v>140</v>
      </c>
      <c r="AT142" s="12" t="s">
        <v>210</v>
      </c>
      <c r="AU142" s="12" t="s">
        <v>85</v>
      </c>
      <c r="AY142" s="12" t="s">
        <v>139</v>
      </c>
      <c r="BE142" s="163">
        <f>IF(O142="základní",K142,0)</f>
        <v>0</v>
      </c>
      <c r="BF142" s="163">
        <f>IF(O142="snížená",K142,0)</f>
        <v>0</v>
      </c>
      <c r="BG142" s="163">
        <f>IF(O142="zákl. přenesená",K142,0)</f>
        <v>0</v>
      </c>
      <c r="BH142" s="163">
        <f>IF(O142="sníž. přenesená",K142,0)</f>
        <v>0</v>
      </c>
      <c r="BI142" s="163">
        <f>IF(O142="nulová",K142,0)</f>
        <v>0</v>
      </c>
      <c r="BJ142" s="12" t="s">
        <v>83</v>
      </c>
      <c r="BK142" s="163">
        <f>ROUND(P142*H142,2)</f>
        <v>0</v>
      </c>
      <c r="BL142" s="12" t="s">
        <v>140</v>
      </c>
      <c r="BM142" s="12" t="s">
        <v>1067</v>
      </c>
    </row>
    <row r="143" spans="2:65" s="1" customFormat="1" ht="11.25">
      <c r="B143" s="28"/>
      <c r="C143" s="29"/>
      <c r="D143" s="164" t="s">
        <v>142</v>
      </c>
      <c r="E143" s="29"/>
      <c r="F143" s="165" t="s">
        <v>1068</v>
      </c>
      <c r="G143" s="29"/>
      <c r="H143" s="29"/>
      <c r="I143" s="97"/>
      <c r="J143" s="97"/>
      <c r="K143" s="29"/>
      <c r="L143" s="29"/>
      <c r="M143" s="32"/>
      <c r="N143" s="166"/>
      <c r="O143" s="53"/>
      <c r="P143" s="53"/>
      <c r="Q143" s="53"/>
      <c r="R143" s="53"/>
      <c r="S143" s="53"/>
      <c r="T143" s="53"/>
      <c r="U143" s="53"/>
      <c r="V143" s="53"/>
      <c r="W143" s="53"/>
      <c r="X143" s="54"/>
      <c r="AT143" s="12" t="s">
        <v>142</v>
      </c>
      <c r="AU143" s="12" t="s">
        <v>85</v>
      </c>
    </row>
    <row r="144" spans="2:65" s="1" customFormat="1" ht="29.25">
      <c r="B144" s="28"/>
      <c r="C144" s="29"/>
      <c r="D144" s="164" t="s">
        <v>1069</v>
      </c>
      <c r="E144" s="29"/>
      <c r="F144" s="193" t="s">
        <v>1070</v>
      </c>
      <c r="G144" s="29"/>
      <c r="H144" s="29"/>
      <c r="I144" s="97"/>
      <c r="J144" s="97"/>
      <c r="K144" s="29"/>
      <c r="L144" s="29"/>
      <c r="M144" s="32"/>
      <c r="N144" s="166"/>
      <c r="O144" s="53"/>
      <c r="P144" s="53"/>
      <c r="Q144" s="53"/>
      <c r="R144" s="53"/>
      <c r="S144" s="53"/>
      <c r="T144" s="53"/>
      <c r="U144" s="53"/>
      <c r="V144" s="53"/>
      <c r="W144" s="53"/>
      <c r="X144" s="54"/>
      <c r="AT144" s="12" t="s">
        <v>1069</v>
      </c>
      <c r="AU144" s="12" t="s">
        <v>85</v>
      </c>
    </row>
    <row r="145" spans="2:65" s="9" customFormat="1" ht="22.9" customHeight="1">
      <c r="B145" s="167"/>
      <c r="C145" s="168"/>
      <c r="D145" s="169" t="s">
        <v>74</v>
      </c>
      <c r="E145" s="201" t="s">
        <v>161</v>
      </c>
      <c r="F145" s="201" t="s">
        <v>1071</v>
      </c>
      <c r="G145" s="168"/>
      <c r="H145" s="168"/>
      <c r="I145" s="171"/>
      <c r="J145" s="171"/>
      <c r="K145" s="202">
        <f>BK145</f>
        <v>0</v>
      </c>
      <c r="L145" s="168"/>
      <c r="M145" s="173"/>
      <c r="N145" s="174"/>
      <c r="O145" s="175"/>
      <c r="P145" s="175"/>
      <c r="Q145" s="176">
        <f>SUM(Q146:Q156)</f>
        <v>0</v>
      </c>
      <c r="R145" s="176">
        <f>SUM(R146:R156)</f>
        <v>0</v>
      </c>
      <c r="S145" s="175"/>
      <c r="T145" s="177">
        <f>SUM(T146:T156)</f>
        <v>0</v>
      </c>
      <c r="U145" s="175"/>
      <c r="V145" s="177">
        <f>SUM(V146:V156)</f>
        <v>1.0398927499999999</v>
      </c>
      <c r="W145" s="175"/>
      <c r="X145" s="178">
        <f>SUM(X146:X156)</f>
        <v>0</v>
      </c>
      <c r="AR145" s="179" t="s">
        <v>83</v>
      </c>
      <c r="AT145" s="180" t="s">
        <v>74</v>
      </c>
      <c r="AU145" s="180" t="s">
        <v>83</v>
      </c>
      <c r="AY145" s="179" t="s">
        <v>139</v>
      </c>
      <c r="BK145" s="181">
        <f>SUM(BK146:BK156)</f>
        <v>0</v>
      </c>
    </row>
    <row r="146" spans="2:65" s="1" customFormat="1" ht="16.5" customHeight="1">
      <c r="B146" s="28"/>
      <c r="C146" s="182" t="s">
        <v>234</v>
      </c>
      <c r="D146" s="182" t="s">
        <v>210</v>
      </c>
      <c r="E146" s="183" t="s">
        <v>1072</v>
      </c>
      <c r="F146" s="184" t="s">
        <v>1073</v>
      </c>
      <c r="G146" s="185" t="s">
        <v>852</v>
      </c>
      <c r="H146" s="186">
        <v>0.3</v>
      </c>
      <c r="I146" s="187"/>
      <c r="J146" s="187"/>
      <c r="K146" s="188">
        <f>ROUND(P146*H146,2)</f>
        <v>0</v>
      </c>
      <c r="L146" s="184" t="s">
        <v>1066</v>
      </c>
      <c r="M146" s="32"/>
      <c r="N146" s="189" t="s">
        <v>1</v>
      </c>
      <c r="O146" s="159" t="s">
        <v>44</v>
      </c>
      <c r="P146" s="160">
        <f>I146+J146</f>
        <v>0</v>
      </c>
      <c r="Q146" s="160">
        <f>ROUND(I146*H146,2)</f>
        <v>0</v>
      </c>
      <c r="R146" s="160">
        <f>ROUND(J146*H146,2)</f>
        <v>0</v>
      </c>
      <c r="S146" s="53"/>
      <c r="T146" s="161">
        <f>S146*H146</f>
        <v>0</v>
      </c>
      <c r="U146" s="161">
        <v>2.45329</v>
      </c>
      <c r="V146" s="161">
        <f>U146*H146</f>
        <v>0.73598699999999995</v>
      </c>
      <c r="W146" s="161">
        <v>0</v>
      </c>
      <c r="X146" s="162">
        <f>W146*H146</f>
        <v>0</v>
      </c>
      <c r="AR146" s="12" t="s">
        <v>140</v>
      </c>
      <c r="AT146" s="12" t="s">
        <v>210</v>
      </c>
      <c r="AU146" s="12" t="s">
        <v>85</v>
      </c>
      <c r="AY146" s="12" t="s">
        <v>139</v>
      </c>
      <c r="BE146" s="163">
        <f>IF(O146="základní",K146,0)</f>
        <v>0</v>
      </c>
      <c r="BF146" s="163">
        <f>IF(O146="snížená",K146,0)</f>
        <v>0</v>
      </c>
      <c r="BG146" s="163">
        <f>IF(O146="zákl. přenesená",K146,0)</f>
        <v>0</v>
      </c>
      <c r="BH146" s="163">
        <f>IF(O146="sníž. přenesená",K146,0)</f>
        <v>0</v>
      </c>
      <c r="BI146" s="163">
        <f>IF(O146="nulová",K146,0)</f>
        <v>0</v>
      </c>
      <c r="BJ146" s="12" t="s">
        <v>83</v>
      </c>
      <c r="BK146" s="163">
        <f>ROUND(P146*H146,2)</f>
        <v>0</v>
      </c>
      <c r="BL146" s="12" t="s">
        <v>140</v>
      </c>
      <c r="BM146" s="12" t="s">
        <v>1074</v>
      </c>
    </row>
    <row r="147" spans="2:65" s="1" customFormat="1" ht="11.25">
      <c r="B147" s="28"/>
      <c r="C147" s="29"/>
      <c r="D147" s="164" t="s">
        <v>142</v>
      </c>
      <c r="E147" s="29"/>
      <c r="F147" s="165" t="s">
        <v>1075</v>
      </c>
      <c r="G147" s="29"/>
      <c r="H147" s="29"/>
      <c r="I147" s="97"/>
      <c r="J147" s="97"/>
      <c r="K147" s="29"/>
      <c r="L147" s="29"/>
      <c r="M147" s="32"/>
      <c r="N147" s="166"/>
      <c r="O147" s="53"/>
      <c r="P147" s="53"/>
      <c r="Q147" s="53"/>
      <c r="R147" s="53"/>
      <c r="S147" s="53"/>
      <c r="T147" s="53"/>
      <c r="U147" s="53"/>
      <c r="V147" s="53"/>
      <c r="W147" s="53"/>
      <c r="X147" s="54"/>
      <c r="AT147" s="12" t="s">
        <v>142</v>
      </c>
      <c r="AU147" s="12" t="s">
        <v>85</v>
      </c>
    </row>
    <row r="148" spans="2:65" s="1" customFormat="1" ht="97.5">
      <c r="B148" s="28"/>
      <c r="C148" s="29"/>
      <c r="D148" s="164" t="s">
        <v>1069</v>
      </c>
      <c r="E148" s="29"/>
      <c r="F148" s="193" t="s">
        <v>1076</v>
      </c>
      <c r="G148" s="29"/>
      <c r="H148" s="29"/>
      <c r="I148" s="97"/>
      <c r="J148" s="97"/>
      <c r="K148" s="29"/>
      <c r="L148" s="29"/>
      <c r="M148" s="32"/>
      <c r="N148" s="166"/>
      <c r="O148" s="53"/>
      <c r="P148" s="53"/>
      <c r="Q148" s="53"/>
      <c r="R148" s="53"/>
      <c r="S148" s="53"/>
      <c r="T148" s="53"/>
      <c r="U148" s="53"/>
      <c r="V148" s="53"/>
      <c r="W148" s="53"/>
      <c r="X148" s="54"/>
      <c r="AT148" s="12" t="s">
        <v>1069</v>
      </c>
      <c r="AU148" s="12" t="s">
        <v>85</v>
      </c>
    </row>
    <row r="149" spans="2:65" s="1" customFormat="1" ht="16.5" customHeight="1">
      <c r="B149" s="28"/>
      <c r="C149" s="182" t="s">
        <v>238</v>
      </c>
      <c r="D149" s="182" t="s">
        <v>210</v>
      </c>
      <c r="E149" s="183" t="s">
        <v>1077</v>
      </c>
      <c r="F149" s="184" t="s">
        <v>1078</v>
      </c>
      <c r="G149" s="185" t="s">
        <v>811</v>
      </c>
      <c r="H149" s="186">
        <v>10</v>
      </c>
      <c r="I149" s="187"/>
      <c r="J149" s="187"/>
      <c r="K149" s="188">
        <f>ROUND(P149*H149,2)</f>
        <v>0</v>
      </c>
      <c r="L149" s="184" t="s">
        <v>1066</v>
      </c>
      <c r="M149" s="32"/>
      <c r="N149" s="189" t="s">
        <v>1</v>
      </c>
      <c r="O149" s="159" t="s">
        <v>44</v>
      </c>
      <c r="P149" s="160">
        <f>I149+J149</f>
        <v>0</v>
      </c>
      <c r="Q149" s="160">
        <f>ROUND(I149*H149,2)</f>
        <v>0</v>
      </c>
      <c r="R149" s="160">
        <f>ROUND(J149*H149,2)</f>
        <v>0</v>
      </c>
      <c r="S149" s="53"/>
      <c r="T149" s="161">
        <f>S149*H149</f>
        <v>0</v>
      </c>
      <c r="U149" s="161">
        <v>1.3520000000000001E-2</v>
      </c>
      <c r="V149" s="161">
        <f>U149*H149</f>
        <v>0.13520000000000001</v>
      </c>
      <c r="W149" s="161">
        <v>0</v>
      </c>
      <c r="X149" s="162">
        <f>W149*H149</f>
        <v>0</v>
      </c>
      <c r="AR149" s="12" t="s">
        <v>140</v>
      </c>
      <c r="AT149" s="12" t="s">
        <v>210</v>
      </c>
      <c r="AU149" s="12" t="s">
        <v>85</v>
      </c>
      <c r="AY149" s="12" t="s">
        <v>139</v>
      </c>
      <c r="BE149" s="163">
        <f>IF(O149="základní",K149,0)</f>
        <v>0</v>
      </c>
      <c r="BF149" s="163">
        <f>IF(O149="snížená",K149,0)</f>
        <v>0</v>
      </c>
      <c r="BG149" s="163">
        <f>IF(O149="zákl. přenesená",K149,0)</f>
        <v>0</v>
      </c>
      <c r="BH149" s="163">
        <f>IF(O149="sníž. přenesená",K149,0)</f>
        <v>0</v>
      </c>
      <c r="BI149" s="163">
        <f>IF(O149="nulová",K149,0)</f>
        <v>0</v>
      </c>
      <c r="BJ149" s="12" t="s">
        <v>83</v>
      </c>
      <c r="BK149" s="163">
        <f>ROUND(P149*H149,2)</f>
        <v>0</v>
      </c>
      <c r="BL149" s="12" t="s">
        <v>140</v>
      </c>
      <c r="BM149" s="12" t="s">
        <v>1079</v>
      </c>
    </row>
    <row r="150" spans="2:65" s="1" customFormat="1" ht="11.25">
      <c r="B150" s="28"/>
      <c r="C150" s="29"/>
      <c r="D150" s="164" t="s">
        <v>142</v>
      </c>
      <c r="E150" s="29"/>
      <c r="F150" s="165" t="s">
        <v>1080</v>
      </c>
      <c r="G150" s="29"/>
      <c r="H150" s="29"/>
      <c r="I150" s="97"/>
      <c r="J150" s="97"/>
      <c r="K150" s="29"/>
      <c r="L150" s="29"/>
      <c r="M150" s="32"/>
      <c r="N150" s="166"/>
      <c r="O150" s="53"/>
      <c r="P150" s="53"/>
      <c r="Q150" s="53"/>
      <c r="R150" s="53"/>
      <c r="S150" s="53"/>
      <c r="T150" s="53"/>
      <c r="U150" s="53"/>
      <c r="V150" s="53"/>
      <c r="W150" s="53"/>
      <c r="X150" s="54"/>
      <c r="AT150" s="12" t="s">
        <v>142</v>
      </c>
      <c r="AU150" s="12" t="s">
        <v>85</v>
      </c>
    </row>
    <row r="151" spans="2:65" s="1" customFormat="1" ht="16.5" customHeight="1">
      <c r="B151" s="28"/>
      <c r="C151" s="182" t="s">
        <v>242</v>
      </c>
      <c r="D151" s="182" t="s">
        <v>210</v>
      </c>
      <c r="E151" s="183" t="s">
        <v>1081</v>
      </c>
      <c r="F151" s="184" t="s">
        <v>1082</v>
      </c>
      <c r="G151" s="185" t="s">
        <v>861</v>
      </c>
      <c r="H151" s="186">
        <v>2.5000000000000001E-2</v>
      </c>
      <c r="I151" s="187"/>
      <c r="J151" s="187"/>
      <c r="K151" s="188">
        <f>ROUND(P151*H151,2)</f>
        <v>0</v>
      </c>
      <c r="L151" s="184" t="s">
        <v>1066</v>
      </c>
      <c r="M151" s="32"/>
      <c r="N151" s="189" t="s">
        <v>1</v>
      </c>
      <c r="O151" s="159" t="s">
        <v>44</v>
      </c>
      <c r="P151" s="160">
        <f>I151+J151</f>
        <v>0</v>
      </c>
      <c r="Q151" s="160">
        <f>ROUND(I151*H151,2)</f>
        <v>0</v>
      </c>
      <c r="R151" s="160">
        <f>ROUND(J151*H151,2)</f>
        <v>0</v>
      </c>
      <c r="S151" s="53"/>
      <c r="T151" s="161">
        <f>S151*H151</f>
        <v>0</v>
      </c>
      <c r="U151" s="161">
        <v>1.0314300000000001</v>
      </c>
      <c r="V151" s="161">
        <f>U151*H151</f>
        <v>2.5785750000000003E-2</v>
      </c>
      <c r="W151" s="161">
        <v>0</v>
      </c>
      <c r="X151" s="162">
        <f>W151*H151</f>
        <v>0</v>
      </c>
      <c r="AR151" s="12" t="s">
        <v>140</v>
      </c>
      <c r="AT151" s="12" t="s">
        <v>210</v>
      </c>
      <c r="AU151" s="12" t="s">
        <v>85</v>
      </c>
      <c r="AY151" s="12" t="s">
        <v>139</v>
      </c>
      <c r="BE151" s="163">
        <f>IF(O151="základní",K151,0)</f>
        <v>0</v>
      </c>
      <c r="BF151" s="163">
        <f>IF(O151="snížená",K151,0)</f>
        <v>0</v>
      </c>
      <c r="BG151" s="163">
        <f>IF(O151="zákl. přenesená",K151,0)</f>
        <v>0</v>
      </c>
      <c r="BH151" s="163">
        <f>IF(O151="sníž. přenesená",K151,0)</f>
        <v>0</v>
      </c>
      <c r="BI151" s="163">
        <f>IF(O151="nulová",K151,0)</f>
        <v>0</v>
      </c>
      <c r="BJ151" s="12" t="s">
        <v>83</v>
      </c>
      <c r="BK151" s="163">
        <f>ROUND(P151*H151,2)</f>
        <v>0</v>
      </c>
      <c r="BL151" s="12" t="s">
        <v>140</v>
      </c>
      <c r="BM151" s="12" t="s">
        <v>1083</v>
      </c>
    </row>
    <row r="152" spans="2:65" s="1" customFormat="1" ht="11.25">
      <c r="B152" s="28"/>
      <c r="C152" s="29"/>
      <c r="D152" s="164" t="s">
        <v>142</v>
      </c>
      <c r="E152" s="29"/>
      <c r="F152" s="165" t="s">
        <v>1084</v>
      </c>
      <c r="G152" s="29"/>
      <c r="H152" s="29"/>
      <c r="I152" s="97"/>
      <c r="J152" s="97"/>
      <c r="K152" s="29"/>
      <c r="L152" s="29"/>
      <c r="M152" s="32"/>
      <c r="N152" s="166"/>
      <c r="O152" s="53"/>
      <c r="P152" s="53"/>
      <c r="Q152" s="53"/>
      <c r="R152" s="53"/>
      <c r="S152" s="53"/>
      <c r="T152" s="53"/>
      <c r="U152" s="53"/>
      <c r="V152" s="53"/>
      <c r="W152" s="53"/>
      <c r="X152" s="54"/>
      <c r="AT152" s="12" t="s">
        <v>142</v>
      </c>
      <c r="AU152" s="12" t="s">
        <v>85</v>
      </c>
    </row>
    <row r="153" spans="2:65" s="1" customFormat="1" ht="16.5" customHeight="1">
      <c r="B153" s="28"/>
      <c r="C153" s="182" t="s">
        <v>246</v>
      </c>
      <c r="D153" s="182" t="s">
        <v>210</v>
      </c>
      <c r="E153" s="183" t="s">
        <v>1085</v>
      </c>
      <c r="F153" s="184" t="s">
        <v>1086</v>
      </c>
      <c r="G153" s="185" t="s">
        <v>137</v>
      </c>
      <c r="H153" s="186">
        <v>2</v>
      </c>
      <c r="I153" s="187"/>
      <c r="J153" s="187"/>
      <c r="K153" s="188">
        <f>ROUND(P153*H153,2)</f>
        <v>0</v>
      </c>
      <c r="L153" s="184" t="s">
        <v>1</v>
      </c>
      <c r="M153" s="32"/>
      <c r="N153" s="189" t="s">
        <v>1</v>
      </c>
      <c r="O153" s="159" t="s">
        <v>44</v>
      </c>
      <c r="P153" s="160">
        <f>I153+J153</f>
        <v>0</v>
      </c>
      <c r="Q153" s="160">
        <f>ROUND(I153*H153,2)</f>
        <v>0</v>
      </c>
      <c r="R153" s="160">
        <f>ROUND(J153*H153,2)</f>
        <v>0</v>
      </c>
      <c r="S153" s="53"/>
      <c r="T153" s="161">
        <f>S153*H153</f>
        <v>0</v>
      </c>
      <c r="U153" s="161">
        <v>7.1459999999999996E-2</v>
      </c>
      <c r="V153" s="161">
        <f>U153*H153</f>
        <v>0.14291999999999999</v>
      </c>
      <c r="W153" s="161">
        <v>0</v>
      </c>
      <c r="X153" s="162">
        <f>W153*H153</f>
        <v>0</v>
      </c>
      <c r="AR153" s="12" t="s">
        <v>140</v>
      </c>
      <c r="AT153" s="12" t="s">
        <v>210</v>
      </c>
      <c r="AU153" s="12" t="s">
        <v>85</v>
      </c>
      <c r="AY153" s="12" t="s">
        <v>139</v>
      </c>
      <c r="BE153" s="163">
        <f>IF(O153="základní",K153,0)</f>
        <v>0</v>
      </c>
      <c r="BF153" s="163">
        <f>IF(O153="snížená",K153,0)</f>
        <v>0</v>
      </c>
      <c r="BG153" s="163">
        <f>IF(O153="zákl. přenesená",K153,0)</f>
        <v>0</v>
      </c>
      <c r="BH153" s="163">
        <f>IF(O153="sníž. přenesená",K153,0)</f>
        <v>0</v>
      </c>
      <c r="BI153" s="163">
        <f>IF(O153="nulová",K153,0)</f>
        <v>0</v>
      </c>
      <c r="BJ153" s="12" t="s">
        <v>83</v>
      </c>
      <c r="BK153" s="163">
        <f>ROUND(P153*H153,2)</f>
        <v>0</v>
      </c>
      <c r="BL153" s="12" t="s">
        <v>140</v>
      </c>
      <c r="BM153" s="12" t="s">
        <v>1087</v>
      </c>
    </row>
    <row r="154" spans="2:65" s="1" customFormat="1" ht="11.25">
      <c r="B154" s="28"/>
      <c r="C154" s="29"/>
      <c r="D154" s="164" t="s">
        <v>142</v>
      </c>
      <c r="E154" s="29"/>
      <c r="F154" s="165" t="s">
        <v>1086</v>
      </c>
      <c r="G154" s="29"/>
      <c r="H154" s="29"/>
      <c r="I154" s="97"/>
      <c r="J154" s="97"/>
      <c r="K154" s="29"/>
      <c r="L154" s="29"/>
      <c r="M154" s="32"/>
      <c r="N154" s="166"/>
      <c r="O154" s="53"/>
      <c r="P154" s="53"/>
      <c r="Q154" s="53"/>
      <c r="R154" s="53"/>
      <c r="S154" s="53"/>
      <c r="T154" s="53"/>
      <c r="U154" s="53"/>
      <c r="V154" s="53"/>
      <c r="W154" s="53"/>
      <c r="X154" s="54"/>
      <c r="AT154" s="12" t="s">
        <v>142</v>
      </c>
      <c r="AU154" s="12" t="s">
        <v>85</v>
      </c>
    </row>
    <row r="155" spans="2:65" s="1" customFormat="1" ht="19.5">
      <c r="B155" s="28"/>
      <c r="C155" s="29"/>
      <c r="D155" s="164" t="s">
        <v>1069</v>
      </c>
      <c r="E155" s="29"/>
      <c r="F155" s="193" t="s">
        <v>1088</v>
      </c>
      <c r="G155" s="29"/>
      <c r="H155" s="29"/>
      <c r="I155" s="97"/>
      <c r="J155" s="97"/>
      <c r="K155" s="29"/>
      <c r="L155" s="29"/>
      <c r="M155" s="32"/>
      <c r="N155" s="166"/>
      <c r="O155" s="53"/>
      <c r="P155" s="53"/>
      <c r="Q155" s="53"/>
      <c r="R155" s="53"/>
      <c r="S155" s="53"/>
      <c r="T155" s="53"/>
      <c r="U155" s="53"/>
      <c r="V155" s="53"/>
      <c r="W155" s="53"/>
      <c r="X155" s="54"/>
      <c r="AT155" s="12" t="s">
        <v>1069</v>
      </c>
      <c r="AU155" s="12" t="s">
        <v>85</v>
      </c>
    </row>
    <row r="156" spans="2:65" s="1" customFormat="1" ht="19.5">
      <c r="B156" s="28"/>
      <c r="C156" s="29"/>
      <c r="D156" s="164" t="s">
        <v>270</v>
      </c>
      <c r="E156" s="29"/>
      <c r="F156" s="193" t="s">
        <v>1044</v>
      </c>
      <c r="G156" s="29"/>
      <c r="H156" s="29"/>
      <c r="I156" s="97"/>
      <c r="J156" s="97"/>
      <c r="K156" s="29"/>
      <c r="L156" s="29"/>
      <c r="M156" s="32"/>
      <c r="N156" s="166"/>
      <c r="O156" s="53"/>
      <c r="P156" s="53"/>
      <c r="Q156" s="53"/>
      <c r="R156" s="53"/>
      <c r="S156" s="53"/>
      <c r="T156" s="53"/>
      <c r="U156" s="53"/>
      <c r="V156" s="53"/>
      <c r="W156" s="53"/>
      <c r="X156" s="54"/>
      <c r="AT156" s="12" t="s">
        <v>270</v>
      </c>
      <c r="AU156" s="12" t="s">
        <v>85</v>
      </c>
    </row>
    <row r="157" spans="2:65" s="9" customFormat="1" ht="22.9" customHeight="1">
      <c r="B157" s="167"/>
      <c r="C157" s="168"/>
      <c r="D157" s="169" t="s">
        <v>74</v>
      </c>
      <c r="E157" s="201" t="s">
        <v>138</v>
      </c>
      <c r="F157" s="201" t="s">
        <v>1089</v>
      </c>
      <c r="G157" s="168"/>
      <c r="H157" s="168"/>
      <c r="I157" s="171"/>
      <c r="J157" s="171"/>
      <c r="K157" s="202">
        <f>BK157</f>
        <v>0</v>
      </c>
      <c r="L157" s="168"/>
      <c r="M157" s="173"/>
      <c r="N157" s="174"/>
      <c r="O157" s="175"/>
      <c r="P157" s="175"/>
      <c r="Q157" s="176">
        <f>SUM(Q158:Q161)</f>
        <v>0</v>
      </c>
      <c r="R157" s="176">
        <f>SUM(R158:R161)</f>
        <v>0</v>
      </c>
      <c r="S157" s="175"/>
      <c r="T157" s="177">
        <f>SUM(T158:T161)</f>
        <v>0</v>
      </c>
      <c r="U157" s="175"/>
      <c r="V157" s="177">
        <f>SUM(V158:V161)</f>
        <v>0</v>
      </c>
      <c r="W157" s="175"/>
      <c r="X157" s="178">
        <f>SUM(X158:X161)</f>
        <v>0</v>
      </c>
      <c r="AR157" s="179" t="s">
        <v>83</v>
      </c>
      <c r="AT157" s="180" t="s">
        <v>74</v>
      </c>
      <c r="AU157" s="180" t="s">
        <v>83</v>
      </c>
      <c r="AY157" s="179" t="s">
        <v>139</v>
      </c>
      <c r="BK157" s="181">
        <f>SUM(BK158:BK161)</f>
        <v>0</v>
      </c>
    </row>
    <row r="158" spans="2:65" s="1" customFormat="1" ht="22.5" customHeight="1">
      <c r="B158" s="28"/>
      <c r="C158" s="182" t="s">
        <v>250</v>
      </c>
      <c r="D158" s="182" t="s">
        <v>210</v>
      </c>
      <c r="E158" s="183" t="s">
        <v>1090</v>
      </c>
      <c r="F158" s="184" t="s">
        <v>1091</v>
      </c>
      <c r="G158" s="185" t="s">
        <v>852</v>
      </c>
      <c r="H158" s="186">
        <v>10.6</v>
      </c>
      <c r="I158" s="187"/>
      <c r="J158" s="187"/>
      <c r="K158" s="188">
        <f>ROUND(P158*H158,2)</f>
        <v>0</v>
      </c>
      <c r="L158" s="184" t="s">
        <v>1</v>
      </c>
      <c r="M158" s="32"/>
      <c r="N158" s="189" t="s">
        <v>1</v>
      </c>
      <c r="O158" s="159" t="s">
        <v>44</v>
      </c>
      <c r="P158" s="160">
        <f>I158+J158</f>
        <v>0</v>
      </c>
      <c r="Q158" s="160">
        <f>ROUND(I158*H158,2)</f>
        <v>0</v>
      </c>
      <c r="R158" s="160">
        <f>ROUND(J158*H158,2)</f>
        <v>0</v>
      </c>
      <c r="S158" s="53"/>
      <c r="T158" s="161">
        <f>S158*H158</f>
        <v>0</v>
      </c>
      <c r="U158" s="161">
        <v>0</v>
      </c>
      <c r="V158" s="161">
        <f>U158*H158</f>
        <v>0</v>
      </c>
      <c r="W158" s="161">
        <v>0</v>
      </c>
      <c r="X158" s="162">
        <f>W158*H158</f>
        <v>0</v>
      </c>
      <c r="AR158" s="12" t="s">
        <v>140</v>
      </c>
      <c r="AT158" s="12" t="s">
        <v>210</v>
      </c>
      <c r="AU158" s="12" t="s">
        <v>85</v>
      </c>
      <c r="AY158" s="12" t="s">
        <v>139</v>
      </c>
      <c r="BE158" s="163">
        <f>IF(O158="základní",K158,0)</f>
        <v>0</v>
      </c>
      <c r="BF158" s="163">
        <f>IF(O158="snížená",K158,0)</f>
        <v>0</v>
      </c>
      <c r="BG158" s="163">
        <f>IF(O158="zákl. přenesená",K158,0)</f>
        <v>0</v>
      </c>
      <c r="BH158" s="163">
        <f>IF(O158="sníž. přenesená",K158,0)</f>
        <v>0</v>
      </c>
      <c r="BI158" s="163">
        <f>IF(O158="nulová",K158,0)</f>
        <v>0</v>
      </c>
      <c r="BJ158" s="12" t="s">
        <v>83</v>
      </c>
      <c r="BK158" s="163">
        <f>ROUND(P158*H158,2)</f>
        <v>0</v>
      </c>
      <c r="BL158" s="12" t="s">
        <v>140</v>
      </c>
      <c r="BM158" s="12" t="s">
        <v>1092</v>
      </c>
    </row>
    <row r="159" spans="2:65" s="1" customFormat="1" ht="11.25">
      <c r="B159" s="28"/>
      <c r="C159" s="29"/>
      <c r="D159" s="164" t="s">
        <v>142</v>
      </c>
      <c r="E159" s="29"/>
      <c r="F159" s="165" t="s">
        <v>1091</v>
      </c>
      <c r="G159" s="29"/>
      <c r="H159" s="29"/>
      <c r="I159" s="97"/>
      <c r="J159" s="97"/>
      <c r="K159" s="29"/>
      <c r="L159" s="29"/>
      <c r="M159" s="32"/>
      <c r="N159" s="166"/>
      <c r="O159" s="53"/>
      <c r="P159" s="53"/>
      <c r="Q159" s="53"/>
      <c r="R159" s="53"/>
      <c r="S159" s="53"/>
      <c r="T159" s="53"/>
      <c r="U159" s="53"/>
      <c r="V159" s="53"/>
      <c r="W159" s="53"/>
      <c r="X159" s="54"/>
      <c r="AT159" s="12" t="s">
        <v>142</v>
      </c>
      <c r="AU159" s="12" t="s">
        <v>85</v>
      </c>
    </row>
    <row r="160" spans="2:65" s="1" customFormat="1" ht="29.25">
      <c r="B160" s="28"/>
      <c r="C160" s="29"/>
      <c r="D160" s="164" t="s">
        <v>1069</v>
      </c>
      <c r="E160" s="29"/>
      <c r="F160" s="193" t="s">
        <v>1093</v>
      </c>
      <c r="G160" s="29"/>
      <c r="H160" s="29"/>
      <c r="I160" s="97"/>
      <c r="J160" s="97"/>
      <c r="K160" s="29"/>
      <c r="L160" s="29"/>
      <c r="M160" s="32"/>
      <c r="N160" s="166"/>
      <c r="O160" s="53"/>
      <c r="P160" s="53"/>
      <c r="Q160" s="53"/>
      <c r="R160" s="53"/>
      <c r="S160" s="53"/>
      <c r="T160" s="53"/>
      <c r="U160" s="53"/>
      <c r="V160" s="53"/>
      <c r="W160" s="53"/>
      <c r="X160" s="54"/>
      <c r="AT160" s="12" t="s">
        <v>1069</v>
      </c>
      <c r="AU160" s="12" t="s">
        <v>85</v>
      </c>
    </row>
    <row r="161" spans="2:65" s="1" customFormat="1" ht="19.5">
      <c r="B161" s="28"/>
      <c r="C161" s="29"/>
      <c r="D161" s="164" t="s">
        <v>270</v>
      </c>
      <c r="E161" s="29"/>
      <c r="F161" s="193" t="s">
        <v>1094</v>
      </c>
      <c r="G161" s="29"/>
      <c r="H161" s="29"/>
      <c r="I161" s="97"/>
      <c r="J161" s="97"/>
      <c r="K161" s="29"/>
      <c r="L161" s="29"/>
      <c r="M161" s="32"/>
      <c r="N161" s="166"/>
      <c r="O161" s="53"/>
      <c r="P161" s="53"/>
      <c r="Q161" s="53"/>
      <c r="R161" s="53"/>
      <c r="S161" s="53"/>
      <c r="T161" s="53"/>
      <c r="U161" s="53"/>
      <c r="V161" s="53"/>
      <c r="W161" s="53"/>
      <c r="X161" s="54"/>
      <c r="AT161" s="12" t="s">
        <v>270</v>
      </c>
      <c r="AU161" s="12" t="s">
        <v>85</v>
      </c>
    </row>
    <row r="162" spans="2:65" s="9" customFormat="1" ht="22.9" customHeight="1">
      <c r="B162" s="167"/>
      <c r="C162" s="168"/>
      <c r="D162" s="169" t="s">
        <v>74</v>
      </c>
      <c r="E162" s="201" t="s">
        <v>172</v>
      </c>
      <c r="F162" s="201" t="s">
        <v>409</v>
      </c>
      <c r="G162" s="168"/>
      <c r="H162" s="168"/>
      <c r="I162" s="171"/>
      <c r="J162" s="171"/>
      <c r="K162" s="202">
        <f>BK162</f>
        <v>0</v>
      </c>
      <c r="L162" s="168"/>
      <c r="M162" s="173"/>
      <c r="N162" s="174"/>
      <c r="O162" s="175"/>
      <c r="P162" s="175"/>
      <c r="Q162" s="176">
        <f>SUM(Q163:Q169)</f>
        <v>0</v>
      </c>
      <c r="R162" s="176">
        <f>SUM(R163:R169)</f>
        <v>0</v>
      </c>
      <c r="S162" s="175"/>
      <c r="T162" s="177">
        <f>SUM(T163:T169)</f>
        <v>0</v>
      </c>
      <c r="U162" s="175"/>
      <c r="V162" s="177">
        <f>SUM(V163:V169)</f>
        <v>0</v>
      </c>
      <c r="W162" s="175"/>
      <c r="X162" s="178">
        <f>SUM(X163:X169)</f>
        <v>3.8734999999999999</v>
      </c>
      <c r="AR162" s="179" t="s">
        <v>83</v>
      </c>
      <c r="AT162" s="180" t="s">
        <v>74</v>
      </c>
      <c r="AU162" s="180" t="s">
        <v>83</v>
      </c>
      <c r="AY162" s="179" t="s">
        <v>139</v>
      </c>
      <c r="BK162" s="181">
        <f>SUM(BK163:BK169)</f>
        <v>0</v>
      </c>
    </row>
    <row r="163" spans="2:65" s="1" customFormat="1" ht="16.5" customHeight="1">
      <c r="B163" s="28"/>
      <c r="C163" s="182" t="s">
        <v>254</v>
      </c>
      <c r="D163" s="182" t="s">
        <v>210</v>
      </c>
      <c r="E163" s="183" t="s">
        <v>1095</v>
      </c>
      <c r="F163" s="184" t="s">
        <v>1096</v>
      </c>
      <c r="G163" s="185" t="s">
        <v>852</v>
      </c>
      <c r="H163" s="186">
        <v>0.55000000000000004</v>
      </c>
      <c r="I163" s="187"/>
      <c r="J163" s="187"/>
      <c r="K163" s="188">
        <f>ROUND(P163*H163,2)</f>
        <v>0</v>
      </c>
      <c r="L163" s="184" t="s">
        <v>1066</v>
      </c>
      <c r="M163" s="32"/>
      <c r="N163" s="189" t="s">
        <v>1</v>
      </c>
      <c r="O163" s="159" t="s">
        <v>44</v>
      </c>
      <c r="P163" s="160">
        <f>I163+J163</f>
        <v>0</v>
      </c>
      <c r="Q163" s="160">
        <f>ROUND(I163*H163,2)</f>
        <v>0</v>
      </c>
      <c r="R163" s="160">
        <f>ROUND(J163*H163,2)</f>
        <v>0</v>
      </c>
      <c r="S163" s="53"/>
      <c r="T163" s="161">
        <f>S163*H163</f>
        <v>0</v>
      </c>
      <c r="U163" s="161">
        <v>0</v>
      </c>
      <c r="V163" s="161">
        <f>U163*H163</f>
        <v>0</v>
      </c>
      <c r="W163" s="161">
        <v>2.27</v>
      </c>
      <c r="X163" s="162">
        <f>W163*H163</f>
        <v>1.2485000000000002</v>
      </c>
      <c r="AR163" s="12" t="s">
        <v>140</v>
      </c>
      <c r="AT163" s="12" t="s">
        <v>210</v>
      </c>
      <c r="AU163" s="12" t="s">
        <v>85</v>
      </c>
      <c r="AY163" s="12" t="s">
        <v>139</v>
      </c>
      <c r="BE163" s="163">
        <f>IF(O163="základní",K163,0)</f>
        <v>0</v>
      </c>
      <c r="BF163" s="163">
        <f>IF(O163="snížená",K163,0)</f>
        <v>0</v>
      </c>
      <c r="BG163" s="163">
        <f>IF(O163="zákl. přenesená",K163,0)</f>
        <v>0</v>
      </c>
      <c r="BH163" s="163">
        <f>IF(O163="sníž. přenesená",K163,0)</f>
        <v>0</v>
      </c>
      <c r="BI163" s="163">
        <f>IF(O163="nulová",K163,0)</f>
        <v>0</v>
      </c>
      <c r="BJ163" s="12" t="s">
        <v>83</v>
      </c>
      <c r="BK163" s="163">
        <f>ROUND(P163*H163,2)</f>
        <v>0</v>
      </c>
      <c r="BL163" s="12" t="s">
        <v>140</v>
      </c>
      <c r="BM163" s="12" t="s">
        <v>1097</v>
      </c>
    </row>
    <row r="164" spans="2:65" s="1" customFormat="1" ht="11.25">
      <c r="B164" s="28"/>
      <c r="C164" s="29"/>
      <c r="D164" s="164" t="s">
        <v>142</v>
      </c>
      <c r="E164" s="29"/>
      <c r="F164" s="165" t="s">
        <v>1098</v>
      </c>
      <c r="G164" s="29"/>
      <c r="H164" s="29"/>
      <c r="I164" s="97"/>
      <c r="J164" s="97"/>
      <c r="K164" s="29"/>
      <c r="L164" s="29"/>
      <c r="M164" s="32"/>
      <c r="N164" s="166"/>
      <c r="O164" s="53"/>
      <c r="P164" s="53"/>
      <c r="Q164" s="53"/>
      <c r="R164" s="53"/>
      <c r="S164" s="53"/>
      <c r="T164" s="53"/>
      <c r="U164" s="53"/>
      <c r="V164" s="53"/>
      <c r="W164" s="53"/>
      <c r="X164" s="54"/>
      <c r="AT164" s="12" t="s">
        <v>142</v>
      </c>
      <c r="AU164" s="12" t="s">
        <v>85</v>
      </c>
    </row>
    <row r="165" spans="2:65" s="1" customFormat="1" ht="29.25">
      <c r="B165" s="28"/>
      <c r="C165" s="29"/>
      <c r="D165" s="164" t="s">
        <v>1069</v>
      </c>
      <c r="E165" s="29"/>
      <c r="F165" s="193" t="s">
        <v>1099</v>
      </c>
      <c r="G165" s="29"/>
      <c r="H165" s="29"/>
      <c r="I165" s="97"/>
      <c r="J165" s="97"/>
      <c r="K165" s="29"/>
      <c r="L165" s="29"/>
      <c r="M165" s="32"/>
      <c r="N165" s="166"/>
      <c r="O165" s="53"/>
      <c r="P165" s="53"/>
      <c r="Q165" s="53"/>
      <c r="R165" s="53"/>
      <c r="S165" s="53"/>
      <c r="T165" s="53"/>
      <c r="U165" s="53"/>
      <c r="V165" s="53"/>
      <c r="W165" s="53"/>
      <c r="X165" s="54"/>
      <c r="AT165" s="12" t="s">
        <v>1069</v>
      </c>
      <c r="AU165" s="12" t="s">
        <v>85</v>
      </c>
    </row>
    <row r="166" spans="2:65" s="1" customFormat="1" ht="19.5">
      <c r="B166" s="28"/>
      <c r="C166" s="29"/>
      <c r="D166" s="164" t="s">
        <v>270</v>
      </c>
      <c r="E166" s="29"/>
      <c r="F166" s="193" t="s">
        <v>1100</v>
      </c>
      <c r="G166" s="29"/>
      <c r="H166" s="29"/>
      <c r="I166" s="97"/>
      <c r="J166" s="97"/>
      <c r="K166" s="29"/>
      <c r="L166" s="29"/>
      <c r="M166" s="32"/>
      <c r="N166" s="166"/>
      <c r="O166" s="53"/>
      <c r="P166" s="53"/>
      <c r="Q166" s="53"/>
      <c r="R166" s="53"/>
      <c r="S166" s="53"/>
      <c r="T166" s="53"/>
      <c r="U166" s="53"/>
      <c r="V166" s="53"/>
      <c r="W166" s="53"/>
      <c r="X166" s="54"/>
      <c r="AT166" s="12" t="s">
        <v>270</v>
      </c>
      <c r="AU166" s="12" t="s">
        <v>85</v>
      </c>
    </row>
    <row r="167" spans="2:65" s="1" customFormat="1" ht="16.5" customHeight="1">
      <c r="B167" s="28"/>
      <c r="C167" s="182" t="s">
        <v>258</v>
      </c>
      <c r="D167" s="182" t="s">
        <v>210</v>
      </c>
      <c r="E167" s="183" t="s">
        <v>1101</v>
      </c>
      <c r="F167" s="184" t="s">
        <v>1102</v>
      </c>
      <c r="G167" s="185" t="s">
        <v>852</v>
      </c>
      <c r="H167" s="186">
        <v>1.25</v>
      </c>
      <c r="I167" s="187"/>
      <c r="J167" s="187"/>
      <c r="K167" s="188">
        <f>ROUND(P167*H167,2)</f>
        <v>0</v>
      </c>
      <c r="L167" s="184" t="s">
        <v>1066</v>
      </c>
      <c r="M167" s="32"/>
      <c r="N167" s="189" t="s">
        <v>1</v>
      </c>
      <c r="O167" s="159" t="s">
        <v>44</v>
      </c>
      <c r="P167" s="160">
        <f>I167+J167</f>
        <v>0</v>
      </c>
      <c r="Q167" s="160">
        <f>ROUND(I167*H167,2)</f>
        <v>0</v>
      </c>
      <c r="R167" s="160">
        <f>ROUND(J167*H167,2)</f>
        <v>0</v>
      </c>
      <c r="S167" s="53"/>
      <c r="T167" s="161">
        <f>S167*H167</f>
        <v>0</v>
      </c>
      <c r="U167" s="161">
        <v>0</v>
      </c>
      <c r="V167" s="161">
        <f>U167*H167</f>
        <v>0</v>
      </c>
      <c r="W167" s="161">
        <v>2.1</v>
      </c>
      <c r="X167" s="162">
        <f>W167*H167</f>
        <v>2.625</v>
      </c>
      <c r="AR167" s="12" t="s">
        <v>140</v>
      </c>
      <c r="AT167" s="12" t="s">
        <v>210</v>
      </c>
      <c r="AU167" s="12" t="s">
        <v>85</v>
      </c>
      <c r="AY167" s="12" t="s">
        <v>139</v>
      </c>
      <c r="BE167" s="163">
        <f>IF(O167="základní",K167,0)</f>
        <v>0</v>
      </c>
      <c r="BF167" s="163">
        <f>IF(O167="snížená",K167,0)</f>
        <v>0</v>
      </c>
      <c r="BG167" s="163">
        <f>IF(O167="zákl. přenesená",K167,0)</f>
        <v>0</v>
      </c>
      <c r="BH167" s="163">
        <f>IF(O167="sníž. přenesená",K167,0)</f>
        <v>0</v>
      </c>
      <c r="BI167" s="163">
        <f>IF(O167="nulová",K167,0)</f>
        <v>0</v>
      </c>
      <c r="BJ167" s="12" t="s">
        <v>83</v>
      </c>
      <c r="BK167" s="163">
        <f>ROUND(P167*H167,2)</f>
        <v>0</v>
      </c>
      <c r="BL167" s="12" t="s">
        <v>140</v>
      </c>
      <c r="BM167" s="12" t="s">
        <v>1103</v>
      </c>
    </row>
    <row r="168" spans="2:65" s="1" customFormat="1" ht="11.25">
      <c r="B168" s="28"/>
      <c r="C168" s="29"/>
      <c r="D168" s="164" t="s">
        <v>142</v>
      </c>
      <c r="E168" s="29"/>
      <c r="F168" s="165" t="s">
        <v>1104</v>
      </c>
      <c r="G168" s="29"/>
      <c r="H168" s="29"/>
      <c r="I168" s="97"/>
      <c r="J168" s="97"/>
      <c r="K168" s="29"/>
      <c r="L168" s="29"/>
      <c r="M168" s="32"/>
      <c r="N168" s="166"/>
      <c r="O168" s="53"/>
      <c r="P168" s="53"/>
      <c r="Q168" s="53"/>
      <c r="R168" s="53"/>
      <c r="S168" s="53"/>
      <c r="T168" s="53"/>
      <c r="U168" s="53"/>
      <c r="V168" s="53"/>
      <c r="W168" s="53"/>
      <c r="X168" s="54"/>
      <c r="AT168" s="12" t="s">
        <v>142</v>
      </c>
      <c r="AU168" s="12" t="s">
        <v>85</v>
      </c>
    </row>
    <row r="169" spans="2:65" s="1" customFormat="1" ht="19.5">
      <c r="B169" s="28"/>
      <c r="C169" s="29"/>
      <c r="D169" s="164" t="s">
        <v>270</v>
      </c>
      <c r="E169" s="29"/>
      <c r="F169" s="193" t="s">
        <v>1105</v>
      </c>
      <c r="G169" s="29"/>
      <c r="H169" s="29"/>
      <c r="I169" s="97"/>
      <c r="J169" s="97"/>
      <c r="K169" s="29"/>
      <c r="L169" s="29"/>
      <c r="M169" s="32"/>
      <c r="N169" s="166"/>
      <c r="O169" s="53"/>
      <c r="P169" s="53"/>
      <c r="Q169" s="53"/>
      <c r="R169" s="53"/>
      <c r="S169" s="53"/>
      <c r="T169" s="53"/>
      <c r="U169" s="53"/>
      <c r="V169" s="53"/>
      <c r="W169" s="53"/>
      <c r="X169" s="54"/>
      <c r="AT169" s="12" t="s">
        <v>270</v>
      </c>
      <c r="AU169" s="12" t="s">
        <v>85</v>
      </c>
    </row>
    <row r="170" spans="2:65" s="9" customFormat="1" ht="22.9" customHeight="1">
      <c r="B170" s="167"/>
      <c r="C170" s="168"/>
      <c r="D170" s="169" t="s">
        <v>74</v>
      </c>
      <c r="E170" s="201" t="s">
        <v>1106</v>
      </c>
      <c r="F170" s="201" t="s">
        <v>1107</v>
      </c>
      <c r="G170" s="168"/>
      <c r="H170" s="168"/>
      <c r="I170" s="171"/>
      <c r="J170" s="171"/>
      <c r="K170" s="202">
        <f>BK170</f>
        <v>0</v>
      </c>
      <c r="L170" s="168"/>
      <c r="M170" s="173"/>
      <c r="N170" s="174"/>
      <c r="O170" s="175"/>
      <c r="P170" s="175"/>
      <c r="Q170" s="176">
        <f>SUM(Q171:Q185)</f>
        <v>0</v>
      </c>
      <c r="R170" s="176">
        <f>SUM(R171:R185)</f>
        <v>0</v>
      </c>
      <c r="S170" s="175"/>
      <c r="T170" s="177">
        <f>SUM(T171:T185)</f>
        <v>0</v>
      </c>
      <c r="U170" s="175"/>
      <c r="V170" s="177">
        <f>SUM(V171:V185)</f>
        <v>0</v>
      </c>
      <c r="W170" s="175"/>
      <c r="X170" s="178">
        <f>SUM(X171:X185)</f>
        <v>0</v>
      </c>
      <c r="AR170" s="179" t="s">
        <v>83</v>
      </c>
      <c r="AT170" s="180" t="s">
        <v>74</v>
      </c>
      <c r="AU170" s="180" t="s">
        <v>83</v>
      </c>
      <c r="AY170" s="179" t="s">
        <v>139</v>
      </c>
      <c r="BK170" s="181">
        <f>SUM(BK171:BK185)</f>
        <v>0</v>
      </c>
    </row>
    <row r="171" spans="2:65" s="1" customFormat="1" ht="16.5" customHeight="1">
      <c r="B171" s="28"/>
      <c r="C171" s="182" t="s">
        <v>150</v>
      </c>
      <c r="D171" s="182" t="s">
        <v>210</v>
      </c>
      <c r="E171" s="183" t="s">
        <v>1108</v>
      </c>
      <c r="F171" s="184" t="s">
        <v>1109</v>
      </c>
      <c r="G171" s="185" t="s">
        <v>861</v>
      </c>
      <c r="H171" s="186">
        <v>2</v>
      </c>
      <c r="I171" s="187"/>
      <c r="J171" s="187"/>
      <c r="K171" s="188">
        <f>ROUND(P171*H171,2)</f>
        <v>0</v>
      </c>
      <c r="L171" s="184" t="s">
        <v>1066</v>
      </c>
      <c r="M171" s="32"/>
      <c r="N171" s="189" t="s">
        <v>1</v>
      </c>
      <c r="O171" s="159" t="s">
        <v>44</v>
      </c>
      <c r="P171" s="160">
        <f>I171+J171</f>
        <v>0</v>
      </c>
      <c r="Q171" s="160">
        <f>ROUND(I171*H171,2)</f>
        <v>0</v>
      </c>
      <c r="R171" s="160">
        <f>ROUND(J171*H171,2)</f>
        <v>0</v>
      </c>
      <c r="S171" s="53"/>
      <c r="T171" s="161">
        <f>S171*H171</f>
        <v>0</v>
      </c>
      <c r="U171" s="161">
        <v>0</v>
      </c>
      <c r="V171" s="161">
        <f>U171*H171</f>
        <v>0</v>
      </c>
      <c r="W171" s="161">
        <v>0</v>
      </c>
      <c r="X171" s="162">
        <f>W171*H171</f>
        <v>0</v>
      </c>
      <c r="AR171" s="12" t="s">
        <v>140</v>
      </c>
      <c r="AT171" s="12" t="s">
        <v>210</v>
      </c>
      <c r="AU171" s="12" t="s">
        <v>85</v>
      </c>
      <c r="AY171" s="12" t="s">
        <v>139</v>
      </c>
      <c r="BE171" s="163">
        <f>IF(O171="základní",K171,0)</f>
        <v>0</v>
      </c>
      <c r="BF171" s="163">
        <f>IF(O171="snížená",K171,0)</f>
        <v>0</v>
      </c>
      <c r="BG171" s="163">
        <f>IF(O171="zákl. přenesená",K171,0)</f>
        <v>0</v>
      </c>
      <c r="BH171" s="163">
        <f>IF(O171="sníž. přenesená",K171,0)</f>
        <v>0</v>
      </c>
      <c r="BI171" s="163">
        <f>IF(O171="nulová",K171,0)</f>
        <v>0</v>
      </c>
      <c r="BJ171" s="12" t="s">
        <v>83</v>
      </c>
      <c r="BK171" s="163">
        <f>ROUND(P171*H171,2)</f>
        <v>0</v>
      </c>
      <c r="BL171" s="12" t="s">
        <v>140</v>
      </c>
      <c r="BM171" s="12" t="s">
        <v>1110</v>
      </c>
    </row>
    <row r="172" spans="2:65" s="1" customFormat="1" ht="11.25">
      <c r="B172" s="28"/>
      <c r="C172" s="29"/>
      <c r="D172" s="164" t="s">
        <v>142</v>
      </c>
      <c r="E172" s="29"/>
      <c r="F172" s="165" t="s">
        <v>1111</v>
      </c>
      <c r="G172" s="29"/>
      <c r="H172" s="29"/>
      <c r="I172" s="97"/>
      <c r="J172" s="97"/>
      <c r="K172" s="29"/>
      <c r="L172" s="29"/>
      <c r="M172" s="32"/>
      <c r="N172" s="166"/>
      <c r="O172" s="53"/>
      <c r="P172" s="53"/>
      <c r="Q172" s="53"/>
      <c r="R172" s="53"/>
      <c r="S172" s="53"/>
      <c r="T172" s="53"/>
      <c r="U172" s="53"/>
      <c r="V172" s="53"/>
      <c r="W172" s="53"/>
      <c r="X172" s="54"/>
      <c r="AT172" s="12" t="s">
        <v>142</v>
      </c>
      <c r="AU172" s="12" t="s">
        <v>85</v>
      </c>
    </row>
    <row r="173" spans="2:65" s="1" customFormat="1" ht="19.5">
      <c r="B173" s="28"/>
      <c r="C173" s="29"/>
      <c r="D173" s="164" t="s">
        <v>1069</v>
      </c>
      <c r="E173" s="29"/>
      <c r="F173" s="193" t="s">
        <v>1112</v>
      </c>
      <c r="G173" s="29"/>
      <c r="H173" s="29"/>
      <c r="I173" s="97"/>
      <c r="J173" s="97"/>
      <c r="K173" s="29"/>
      <c r="L173" s="29"/>
      <c r="M173" s="32"/>
      <c r="N173" s="166"/>
      <c r="O173" s="53"/>
      <c r="P173" s="53"/>
      <c r="Q173" s="53"/>
      <c r="R173" s="53"/>
      <c r="S173" s="53"/>
      <c r="T173" s="53"/>
      <c r="U173" s="53"/>
      <c r="V173" s="53"/>
      <c r="W173" s="53"/>
      <c r="X173" s="54"/>
      <c r="AT173" s="12" t="s">
        <v>1069</v>
      </c>
      <c r="AU173" s="12" t="s">
        <v>85</v>
      </c>
    </row>
    <row r="174" spans="2:65" s="1" customFormat="1" ht="16.5" customHeight="1">
      <c r="B174" s="28"/>
      <c r="C174" s="182" t="s">
        <v>529</v>
      </c>
      <c r="D174" s="182" t="s">
        <v>210</v>
      </c>
      <c r="E174" s="183" t="s">
        <v>1113</v>
      </c>
      <c r="F174" s="184" t="s">
        <v>1114</v>
      </c>
      <c r="G174" s="185" t="s">
        <v>861</v>
      </c>
      <c r="H174" s="186">
        <v>1.5</v>
      </c>
      <c r="I174" s="187"/>
      <c r="J174" s="187"/>
      <c r="K174" s="188">
        <f>ROUND(P174*H174,2)</f>
        <v>0</v>
      </c>
      <c r="L174" s="184" t="s">
        <v>1066</v>
      </c>
      <c r="M174" s="32"/>
      <c r="N174" s="189" t="s">
        <v>1</v>
      </c>
      <c r="O174" s="159" t="s">
        <v>44</v>
      </c>
      <c r="P174" s="160">
        <f>I174+J174</f>
        <v>0</v>
      </c>
      <c r="Q174" s="160">
        <f>ROUND(I174*H174,2)</f>
        <v>0</v>
      </c>
      <c r="R174" s="160">
        <f>ROUND(J174*H174,2)</f>
        <v>0</v>
      </c>
      <c r="S174" s="53"/>
      <c r="T174" s="161">
        <f>S174*H174</f>
        <v>0</v>
      </c>
      <c r="U174" s="161">
        <v>0</v>
      </c>
      <c r="V174" s="161">
        <f>U174*H174</f>
        <v>0</v>
      </c>
      <c r="W174" s="161">
        <v>0</v>
      </c>
      <c r="X174" s="162">
        <f>W174*H174</f>
        <v>0</v>
      </c>
      <c r="AR174" s="12" t="s">
        <v>140</v>
      </c>
      <c r="AT174" s="12" t="s">
        <v>210</v>
      </c>
      <c r="AU174" s="12" t="s">
        <v>85</v>
      </c>
      <c r="AY174" s="12" t="s">
        <v>139</v>
      </c>
      <c r="BE174" s="163">
        <f>IF(O174="základní",K174,0)</f>
        <v>0</v>
      </c>
      <c r="BF174" s="163">
        <f>IF(O174="snížená",K174,0)</f>
        <v>0</v>
      </c>
      <c r="BG174" s="163">
        <f>IF(O174="zákl. přenesená",K174,0)</f>
        <v>0</v>
      </c>
      <c r="BH174" s="163">
        <f>IF(O174="sníž. přenesená",K174,0)</f>
        <v>0</v>
      </c>
      <c r="BI174" s="163">
        <f>IF(O174="nulová",K174,0)</f>
        <v>0</v>
      </c>
      <c r="BJ174" s="12" t="s">
        <v>83</v>
      </c>
      <c r="BK174" s="163">
        <f>ROUND(P174*H174,2)</f>
        <v>0</v>
      </c>
      <c r="BL174" s="12" t="s">
        <v>140</v>
      </c>
      <c r="BM174" s="12" t="s">
        <v>1115</v>
      </c>
    </row>
    <row r="175" spans="2:65" s="1" customFormat="1" ht="19.5">
      <c r="B175" s="28"/>
      <c r="C175" s="29"/>
      <c r="D175" s="164" t="s">
        <v>142</v>
      </c>
      <c r="E175" s="29"/>
      <c r="F175" s="165" t="s">
        <v>1116</v>
      </c>
      <c r="G175" s="29"/>
      <c r="H175" s="29"/>
      <c r="I175" s="97"/>
      <c r="J175" s="97"/>
      <c r="K175" s="29"/>
      <c r="L175" s="29"/>
      <c r="M175" s="32"/>
      <c r="N175" s="166"/>
      <c r="O175" s="53"/>
      <c r="P175" s="53"/>
      <c r="Q175" s="53"/>
      <c r="R175" s="53"/>
      <c r="S175" s="53"/>
      <c r="T175" s="53"/>
      <c r="U175" s="53"/>
      <c r="V175" s="53"/>
      <c r="W175" s="53"/>
      <c r="X175" s="54"/>
      <c r="AT175" s="12" t="s">
        <v>142</v>
      </c>
      <c r="AU175" s="12" t="s">
        <v>85</v>
      </c>
    </row>
    <row r="176" spans="2:65" s="1" customFormat="1" ht="39">
      <c r="B176" s="28"/>
      <c r="C176" s="29"/>
      <c r="D176" s="164" t="s">
        <v>1069</v>
      </c>
      <c r="E176" s="29"/>
      <c r="F176" s="193" t="s">
        <v>1117</v>
      </c>
      <c r="G176" s="29"/>
      <c r="H176" s="29"/>
      <c r="I176" s="97"/>
      <c r="J176" s="97"/>
      <c r="K176" s="29"/>
      <c r="L176" s="29"/>
      <c r="M176" s="32"/>
      <c r="N176" s="166"/>
      <c r="O176" s="53"/>
      <c r="P176" s="53"/>
      <c r="Q176" s="53"/>
      <c r="R176" s="53"/>
      <c r="S176" s="53"/>
      <c r="T176" s="53"/>
      <c r="U176" s="53"/>
      <c r="V176" s="53"/>
      <c r="W176" s="53"/>
      <c r="X176" s="54"/>
      <c r="AT176" s="12" t="s">
        <v>1069</v>
      </c>
      <c r="AU176" s="12" t="s">
        <v>85</v>
      </c>
    </row>
    <row r="177" spans="2:65" s="1" customFormat="1" ht="16.5" customHeight="1">
      <c r="B177" s="28"/>
      <c r="C177" s="182" t="s">
        <v>538</v>
      </c>
      <c r="D177" s="182" t="s">
        <v>210</v>
      </c>
      <c r="E177" s="183" t="s">
        <v>1118</v>
      </c>
      <c r="F177" s="184" t="s">
        <v>1119</v>
      </c>
      <c r="G177" s="185" t="s">
        <v>861</v>
      </c>
      <c r="H177" s="186">
        <v>0.5</v>
      </c>
      <c r="I177" s="187"/>
      <c r="J177" s="187"/>
      <c r="K177" s="188">
        <f>ROUND(P177*H177,2)</f>
        <v>0</v>
      </c>
      <c r="L177" s="184" t="s">
        <v>1066</v>
      </c>
      <c r="M177" s="32"/>
      <c r="N177" s="189" t="s">
        <v>1</v>
      </c>
      <c r="O177" s="159" t="s">
        <v>44</v>
      </c>
      <c r="P177" s="160">
        <f>I177+J177</f>
        <v>0</v>
      </c>
      <c r="Q177" s="160">
        <f>ROUND(I177*H177,2)</f>
        <v>0</v>
      </c>
      <c r="R177" s="160">
        <f>ROUND(J177*H177,2)</f>
        <v>0</v>
      </c>
      <c r="S177" s="53"/>
      <c r="T177" s="161">
        <f>S177*H177</f>
        <v>0</v>
      </c>
      <c r="U177" s="161">
        <v>0</v>
      </c>
      <c r="V177" s="161">
        <f>U177*H177</f>
        <v>0</v>
      </c>
      <c r="W177" s="161">
        <v>0</v>
      </c>
      <c r="X177" s="162">
        <f>W177*H177</f>
        <v>0</v>
      </c>
      <c r="AR177" s="12" t="s">
        <v>140</v>
      </c>
      <c r="AT177" s="12" t="s">
        <v>210</v>
      </c>
      <c r="AU177" s="12" t="s">
        <v>85</v>
      </c>
      <c r="AY177" s="12" t="s">
        <v>139</v>
      </c>
      <c r="BE177" s="163">
        <f>IF(O177="základní",K177,0)</f>
        <v>0</v>
      </c>
      <c r="BF177" s="163">
        <f>IF(O177="snížená",K177,0)</f>
        <v>0</v>
      </c>
      <c r="BG177" s="163">
        <f>IF(O177="zákl. přenesená",K177,0)</f>
        <v>0</v>
      </c>
      <c r="BH177" s="163">
        <f>IF(O177="sníž. přenesená",K177,0)</f>
        <v>0</v>
      </c>
      <c r="BI177" s="163">
        <f>IF(O177="nulová",K177,0)</f>
        <v>0</v>
      </c>
      <c r="BJ177" s="12" t="s">
        <v>83</v>
      </c>
      <c r="BK177" s="163">
        <f>ROUND(P177*H177,2)</f>
        <v>0</v>
      </c>
      <c r="BL177" s="12" t="s">
        <v>140</v>
      </c>
      <c r="BM177" s="12" t="s">
        <v>1120</v>
      </c>
    </row>
    <row r="178" spans="2:65" s="1" customFormat="1" ht="19.5">
      <c r="B178" s="28"/>
      <c r="C178" s="29"/>
      <c r="D178" s="164" t="s">
        <v>142</v>
      </c>
      <c r="E178" s="29"/>
      <c r="F178" s="165" t="s">
        <v>1121</v>
      </c>
      <c r="G178" s="29"/>
      <c r="H178" s="29"/>
      <c r="I178" s="97"/>
      <c r="J178" s="97"/>
      <c r="K178" s="29"/>
      <c r="L178" s="29"/>
      <c r="M178" s="32"/>
      <c r="N178" s="166"/>
      <c r="O178" s="53"/>
      <c r="P178" s="53"/>
      <c r="Q178" s="53"/>
      <c r="R178" s="53"/>
      <c r="S178" s="53"/>
      <c r="T178" s="53"/>
      <c r="U178" s="53"/>
      <c r="V178" s="53"/>
      <c r="W178" s="53"/>
      <c r="X178" s="54"/>
      <c r="AT178" s="12" t="s">
        <v>142</v>
      </c>
      <c r="AU178" s="12" t="s">
        <v>85</v>
      </c>
    </row>
    <row r="179" spans="2:65" s="1" customFormat="1" ht="39">
      <c r="B179" s="28"/>
      <c r="C179" s="29"/>
      <c r="D179" s="164" t="s">
        <v>1069</v>
      </c>
      <c r="E179" s="29"/>
      <c r="F179" s="193" t="s">
        <v>1117</v>
      </c>
      <c r="G179" s="29"/>
      <c r="H179" s="29"/>
      <c r="I179" s="97"/>
      <c r="J179" s="97"/>
      <c r="K179" s="29"/>
      <c r="L179" s="29"/>
      <c r="M179" s="32"/>
      <c r="N179" s="166"/>
      <c r="O179" s="53"/>
      <c r="P179" s="53"/>
      <c r="Q179" s="53"/>
      <c r="R179" s="53"/>
      <c r="S179" s="53"/>
      <c r="T179" s="53"/>
      <c r="U179" s="53"/>
      <c r="V179" s="53"/>
      <c r="W179" s="53"/>
      <c r="X179" s="54"/>
      <c r="AT179" s="12" t="s">
        <v>1069</v>
      </c>
      <c r="AU179" s="12" t="s">
        <v>85</v>
      </c>
    </row>
    <row r="180" spans="2:65" s="1" customFormat="1" ht="16.5" customHeight="1">
      <c r="B180" s="28"/>
      <c r="C180" s="182" t="s">
        <v>542</v>
      </c>
      <c r="D180" s="182" t="s">
        <v>210</v>
      </c>
      <c r="E180" s="183" t="s">
        <v>1122</v>
      </c>
      <c r="F180" s="184" t="s">
        <v>1123</v>
      </c>
      <c r="G180" s="185" t="s">
        <v>861</v>
      </c>
      <c r="H180" s="186">
        <v>2</v>
      </c>
      <c r="I180" s="187"/>
      <c r="J180" s="187"/>
      <c r="K180" s="188">
        <f>ROUND(P180*H180,2)</f>
        <v>0</v>
      </c>
      <c r="L180" s="184" t="s">
        <v>1066</v>
      </c>
      <c r="M180" s="32"/>
      <c r="N180" s="189" t="s">
        <v>1</v>
      </c>
      <c r="O180" s="159" t="s">
        <v>44</v>
      </c>
      <c r="P180" s="160">
        <f>I180+J180</f>
        <v>0</v>
      </c>
      <c r="Q180" s="160">
        <f>ROUND(I180*H180,2)</f>
        <v>0</v>
      </c>
      <c r="R180" s="160">
        <f>ROUND(J180*H180,2)</f>
        <v>0</v>
      </c>
      <c r="S180" s="53"/>
      <c r="T180" s="161">
        <f>S180*H180</f>
        <v>0</v>
      </c>
      <c r="U180" s="161">
        <v>0</v>
      </c>
      <c r="V180" s="161">
        <f>U180*H180</f>
        <v>0</v>
      </c>
      <c r="W180" s="161">
        <v>0</v>
      </c>
      <c r="X180" s="162">
        <f>W180*H180</f>
        <v>0</v>
      </c>
      <c r="AR180" s="12" t="s">
        <v>140</v>
      </c>
      <c r="AT180" s="12" t="s">
        <v>210</v>
      </c>
      <c r="AU180" s="12" t="s">
        <v>85</v>
      </c>
      <c r="AY180" s="12" t="s">
        <v>139</v>
      </c>
      <c r="BE180" s="163">
        <f>IF(O180="základní",K180,0)</f>
        <v>0</v>
      </c>
      <c r="BF180" s="163">
        <f>IF(O180="snížená",K180,0)</f>
        <v>0</v>
      </c>
      <c r="BG180" s="163">
        <f>IF(O180="zákl. přenesená",K180,0)</f>
        <v>0</v>
      </c>
      <c r="BH180" s="163">
        <f>IF(O180="sníž. přenesená",K180,0)</f>
        <v>0</v>
      </c>
      <c r="BI180" s="163">
        <f>IF(O180="nulová",K180,0)</f>
        <v>0</v>
      </c>
      <c r="BJ180" s="12" t="s">
        <v>83</v>
      </c>
      <c r="BK180" s="163">
        <f>ROUND(P180*H180,2)</f>
        <v>0</v>
      </c>
      <c r="BL180" s="12" t="s">
        <v>140</v>
      </c>
      <c r="BM180" s="12" t="s">
        <v>1124</v>
      </c>
    </row>
    <row r="181" spans="2:65" s="1" customFormat="1" ht="11.25">
      <c r="B181" s="28"/>
      <c r="C181" s="29"/>
      <c r="D181" s="164" t="s">
        <v>142</v>
      </c>
      <c r="E181" s="29"/>
      <c r="F181" s="165" t="s">
        <v>1125</v>
      </c>
      <c r="G181" s="29"/>
      <c r="H181" s="29"/>
      <c r="I181" s="97"/>
      <c r="J181" s="97"/>
      <c r="K181" s="29"/>
      <c r="L181" s="29"/>
      <c r="M181" s="32"/>
      <c r="N181" s="166"/>
      <c r="O181" s="53"/>
      <c r="P181" s="53"/>
      <c r="Q181" s="53"/>
      <c r="R181" s="53"/>
      <c r="S181" s="53"/>
      <c r="T181" s="53"/>
      <c r="U181" s="53"/>
      <c r="V181" s="53"/>
      <c r="W181" s="53"/>
      <c r="X181" s="54"/>
      <c r="AT181" s="12" t="s">
        <v>142</v>
      </c>
      <c r="AU181" s="12" t="s">
        <v>85</v>
      </c>
    </row>
    <row r="182" spans="2:65" s="1" customFormat="1" ht="117">
      <c r="B182" s="28"/>
      <c r="C182" s="29"/>
      <c r="D182" s="164" t="s">
        <v>1069</v>
      </c>
      <c r="E182" s="29"/>
      <c r="F182" s="193" t="s">
        <v>1126</v>
      </c>
      <c r="G182" s="29"/>
      <c r="H182" s="29"/>
      <c r="I182" s="97"/>
      <c r="J182" s="97"/>
      <c r="K182" s="29"/>
      <c r="L182" s="29"/>
      <c r="M182" s="32"/>
      <c r="N182" s="166"/>
      <c r="O182" s="53"/>
      <c r="P182" s="53"/>
      <c r="Q182" s="53"/>
      <c r="R182" s="53"/>
      <c r="S182" s="53"/>
      <c r="T182" s="53"/>
      <c r="U182" s="53"/>
      <c r="V182" s="53"/>
      <c r="W182" s="53"/>
      <c r="X182" s="54"/>
      <c r="AT182" s="12" t="s">
        <v>1069</v>
      </c>
      <c r="AU182" s="12" t="s">
        <v>85</v>
      </c>
    </row>
    <row r="183" spans="2:65" s="1" customFormat="1" ht="16.5" customHeight="1">
      <c r="B183" s="28"/>
      <c r="C183" s="182" t="s">
        <v>546</v>
      </c>
      <c r="D183" s="182" t="s">
        <v>210</v>
      </c>
      <c r="E183" s="183" t="s">
        <v>1127</v>
      </c>
      <c r="F183" s="184" t="s">
        <v>1128</v>
      </c>
      <c r="G183" s="185" t="s">
        <v>861</v>
      </c>
      <c r="H183" s="186">
        <v>20</v>
      </c>
      <c r="I183" s="187"/>
      <c r="J183" s="187"/>
      <c r="K183" s="188">
        <f>ROUND(P183*H183,2)</f>
        <v>0</v>
      </c>
      <c r="L183" s="184" t="s">
        <v>1066</v>
      </c>
      <c r="M183" s="32"/>
      <c r="N183" s="189" t="s">
        <v>1</v>
      </c>
      <c r="O183" s="159" t="s">
        <v>44</v>
      </c>
      <c r="P183" s="160">
        <f>I183+J183</f>
        <v>0</v>
      </c>
      <c r="Q183" s="160">
        <f>ROUND(I183*H183,2)</f>
        <v>0</v>
      </c>
      <c r="R183" s="160">
        <f>ROUND(J183*H183,2)</f>
        <v>0</v>
      </c>
      <c r="S183" s="53"/>
      <c r="T183" s="161">
        <f>S183*H183</f>
        <v>0</v>
      </c>
      <c r="U183" s="161">
        <v>0</v>
      </c>
      <c r="V183" s="161">
        <f>U183*H183</f>
        <v>0</v>
      </c>
      <c r="W183" s="161">
        <v>0</v>
      </c>
      <c r="X183" s="162">
        <f>W183*H183</f>
        <v>0</v>
      </c>
      <c r="AR183" s="12" t="s">
        <v>140</v>
      </c>
      <c r="AT183" s="12" t="s">
        <v>210</v>
      </c>
      <c r="AU183" s="12" t="s">
        <v>85</v>
      </c>
      <c r="AY183" s="12" t="s">
        <v>139</v>
      </c>
      <c r="BE183" s="163">
        <f>IF(O183="základní",K183,0)</f>
        <v>0</v>
      </c>
      <c r="BF183" s="163">
        <f>IF(O183="snížená",K183,0)</f>
        <v>0</v>
      </c>
      <c r="BG183" s="163">
        <f>IF(O183="zákl. přenesená",K183,0)</f>
        <v>0</v>
      </c>
      <c r="BH183" s="163">
        <f>IF(O183="sníž. přenesená",K183,0)</f>
        <v>0</v>
      </c>
      <c r="BI183" s="163">
        <f>IF(O183="nulová",K183,0)</f>
        <v>0</v>
      </c>
      <c r="BJ183" s="12" t="s">
        <v>83</v>
      </c>
      <c r="BK183" s="163">
        <f>ROUND(P183*H183,2)</f>
        <v>0</v>
      </c>
      <c r="BL183" s="12" t="s">
        <v>140</v>
      </c>
      <c r="BM183" s="12" t="s">
        <v>1129</v>
      </c>
    </row>
    <row r="184" spans="2:65" s="1" customFormat="1" ht="19.5">
      <c r="B184" s="28"/>
      <c r="C184" s="29"/>
      <c r="D184" s="164" t="s">
        <v>142</v>
      </c>
      <c r="E184" s="29"/>
      <c r="F184" s="165" t="s">
        <v>1130</v>
      </c>
      <c r="G184" s="29"/>
      <c r="H184" s="29"/>
      <c r="I184" s="97"/>
      <c r="J184" s="97"/>
      <c r="K184" s="29"/>
      <c r="L184" s="29"/>
      <c r="M184" s="32"/>
      <c r="N184" s="166"/>
      <c r="O184" s="53"/>
      <c r="P184" s="53"/>
      <c r="Q184" s="53"/>
      <c r="R184" s="53"/>
      <c r="S184" s="53"/>
      <c r="T184" s="53"/>
      <c r="U184" s="53"/>
      <c r="V184" s="53"/>
      <c r="W184" s="53"/>
      <c r="X184" s="54"/>
      <c r="AT184" s="12" t="s">
        <v>142</v>
      </c>
      <c r="AU184" s="12" t="s">
        <v>85</v>
      </c>
    </row>
    <row r="185" spans="2:65" s="1" customFormat="1" ht="117">
      <c r="B185" s="28"/>
      <c r="C185" s="29"/>
      <c r="D185" s="164" t="s">
        <v>1069</v>
      </c>
      <c r="E185" s="29"/>
      <c r="F185" s="193" t="s">
        <v>1126</v>
      </c>
      <c r="G185" s="29"/>
      <c r="H185" s="29"/>
      <c r="I185" s="97"/>
      <c r="J185" s="97"/>
      <c r="K185" s="29"/>
      <c r="L185" s="29"/>
      <c r="M185" s="32"/>
      <c r="N185" s="166"/>
      <c r="O185" s="53"/>
      <c r="P185" s="53"/>
      <c r="Q185" s="53"/>
      <c r="R185" s="53"/>
      <c r="S185" s="53"/>
      <c r="T185" s="53"/>
      <c r="U185" s="53"/>
      <c r="V185" s="53"/>
      <c r="W185" s="53"/>
      <c r="X185" s="54"/>
      <c r="AT185" s="12" t="s">
        <v>1069</v>
      </c>
      <c r="AU185" s="12" t="s">
        <v>85</v>
      </c>
    </row>
    <row r="186" spans="2:65" s="9" customFormat="1" ht="22.9" customHeight="1">
      <c r="B186" s="167"/>
      <c r="C186" s="168"/>
      <c r="D186" s="169" t="s">
        <v>74</v>
      </c>
      <c r="E186" s="201" t="s">
        <v>1131</v>
      </c>
      <c r="F186" s="201" t="s">
        <v>1132</v>
      </c>
      <c r="G186" s="168"/>
      <c r="H186" s="168"/>
      <c r="I186" s="171"/>
      <c r="J186" s="171"/>
      <c r="K186" s="202">
        <f>BK186</f>
        <v>0</v>
      </c>
      <c r="L186" s="168"/>
      <c r="M186" s="173"/>
      <c r="N186" s="174"/>
      <c r="O186" s="175"/>
      <c r="P186" s="175"/>
      <c r="Q186" s="176">
        <f>SUM(Q187:Q188)</f>
        <v>0</v>
      </c>
      <c r="R186" s="176">
        <f>SUM(R187:R188)</f>
        <v>0</v>
      </c>
      <c r="S186" s="175"/>
      <c r="T186" s="177">
        <f>SUM(T187:T188)</f>
        <v>0</v>
      </c>
      <c r="U186" s="175"/>
      <c r="V186" s="177">
        <f>SUM(V187:V188)</f>
        <v>0</v>
      </c>
      <c r="W186" s="175"/>
      <c r="X186" s="178">
        <f>SUM(X187:X188)</f>
        <v>0</v>
      </c>
      <c r="AR186" s="179" t="s">
        <v>83</v>
      </c>
      <c r="AT186" s="180" t="s">
        <v>74</v>
      </c>
      <c r="AU186" s="180" t="s">
        <v>83</v>
      </c>
      <c r="AY186" s="179" t="s">
        <v>139</v>
      </c>
      <c r="BK186" s="181">
        <f>SUM(BK187:BK188)</f>
        <v>0</v>
      </c>
    </row>
    <row r="187" spans="2:65" s="1" customFormat="1" ht="16.5" customHeight="1">
      <c r="B187" s="28"/>
      <c r="C187" s="182" t="s">
        <v>550</v>
      </c>
      <c r="D187" s="182" t="s">
        <v>210</v>
      </c>
      <c r="E187" s="183" t="s">
        <v>1133</v>
      </c>
      <c r="F187" s="184" t="s">
        <v>1134</v>
      </c>
      <c r="G187" s="185" t="s">
        <v>861</v>
      </c>
      <c r="H187" s="186">
        <v>4.17</v>
      </c>
      <c r="I187" s="187"/>
      <c r="J187" s="187"/>
      <c r="K187" s="188">
        <f>ROUND(P187*H187,2)</f>
        <v>0</v>
      </c>
      <c r="L187" s="184" t="s">
        <v>1066</v>
      </c>
      <c r="M187" s="32"/>
      <c r="N187" s="189" t="s">
        <v>1</v>
      </c>
      <c r="O187" s="159" t="s">
        <v>44</v>
      </c>
      <c r="P187" s="160">
        <f>I187+J187</f>
        <v>0</v>
      </c>
      <c r="Q187" s="160">
        <f>ROUND(I187*H187,2)</f>
        <v>0</v>
      </c>
      <c r="R187" s="160">
        <f>ROUND(J187*H187,2)</f>
        <v>0</v>
      </c>
      <c r="S187" s="53"/>
      <c r="T187" s="161">
        <f>S187*H187</f>
        <v>0</v>
      </c>
      <c r="U187" s="161">
        <v>0</v>
      </c>
      <c r="V187" s="161">
        <f>U187*H187</f>
        <v>0</v>
      </c>
      <c r="W187" s="161">
        <v>0</v>
      </c>
      <c r="X187" s="162">
        <f>W187*H187</f>
        <v>0</v>
      </c>
      <c r="AR187" s="12" t="s">
        <v>213</v>
      </c>
      <c r="AT187" s="12" t="s">
        <v>210</v>
      </c>
      <c r="AU187" s="12" t="s">
        <v>85</v>
      </c>
      <c r="AY187" s="12" t="s">
        <v>139</v>
      </c>
      <c r="BE187" s="163">
        <f>IF(O187="základní",K187,0)</f>
        <v>0</v>
      </c>
      <c r="BF187" s="163">
        <f>IF(O187="snížená",K187,0)</f>
        <v>0</v>
      </c>
      <c r="BG187" s="163">
        <f>IF(O187="zákl. přenesená",K187,0)</f>
        <v>0</v>
      </c>
      <c r="BH187" s="163">
        <f>IF(O187="sníž. přenesená",K187,0)</f>
        <v>0</v>
      </c>
      <c r="BI187" s="163">
        <f>IF(O187="nulová",K187,0)</f>
        <v>0</v>
      </c>
      <c r="BJ187" s="12" t="s">
        <v>83</v>
      </c>
      <c r="BK187" s="163">
        <f>ROUND(P187*H187,2)</f>
        <v>0</v>
      </c>
      <c r="BL187" s="12" t="s">
        <v>213</v>
      </c>
      <c r="BM187" s="12" t="s">
        <v>1135</v>
      </c>
    </row>
    <row r="188" spans="2:65" s="1" customFormat="1" ht="19.5">
      <c r="B188" s="28"/>
      <c r="C188" s="29"/>
      <c r="D188" s="164" t="s">
        <v>142</v>
      </c>
      <c r="E188" s="29"/>
      <c r="F188" s="165" t="s">
        <v>1136</v>
      </c>
      <c r="G188" s="29"/>
      <c r="H188" s="29"/>
      <c r="I188" s="97"/>
      <c r="J188" s="97"/>
      <c r="K188" s="29"/>
      <c r="L188" s="29"/>
      <c r="M188" s="32"/>
      <c r="N188" s="166"/>
      <c r="O188" s="53"/>
      <c r="P188" s="53"/>
      <c r="Q188" s="53"/>
      <c r="R188" s="53"/>
      <c r="S188" s="53"/>
      <c r="T188" s="53"/>
      <c r="U188" s="53"/>
      <c r="V188" s="53"/>
      <c r="W188" s="53"/>
      <c r="X188" s="54"/>
      <c r="AT188" s="12" t="s">
        <v>142</v>
      </c>
      <c r="AU188" s="12" t="s">
        <v>85</v>
      </c>
    </row>
    <row r="189" spans="2:65" s="9" customFormat="1" ht="25.9" customHeight="1">
      <c r="B189" s="167"/>
      <c r="C189" s="168"/>
      <c r="D189" s="169" t="s">
        <v>74</v>
      </c>
      <c r="E189" s="170" t="s">
        <v>134</v>
      </c>
      <c r="F189" s="170" t="s">
        <v>1137</v>
      </c>
      <c r="G189" s="168"/>
      <c r="H189" s="168"/>
      <c r="I189" s="171"/>
      <c r="J189" s="171"/>
      <c r="K189" s="172">
        <f>BK189</f>
        <v>0</v>
      </c>
      <c r="L189" s="168"/>
      <c r="M189" s="173"/>
      <c r="N189" s="174"/>
      <c r="O189" s="175"/>
      <c r="P189" s="175"/>
      <c r="Q189" s="176">
        <f>Q190</f>
        <v>0</v>
      </c>
      <c r="R189" s="176">
        <f>R190</f>
        <v>0</v>
      </c>
      <c r="S189" s="175"/>
      <c r="T189" s="177">
        <f>T190</f>
        <v>0</v>
      </c>
      <c r="U189" s="175"/>
      <c r="V189" s="177">
        <f>V190</f>
        <v>0</v>
      </c>
      <c r="W189" s="175"/>
      <c r="X189" s="178">
        <f>X190</f>
        <v>0</v>
      </c>
      <c r="AR189" s="179" t="s">
        <v>146</v>
      </c>
      <c r="AT189" s="180" t="s">
        <v>74</v>
      </c>
      <c r="AU189" s="180" t="s">
        <v>75</v>
      </c>
      <c r="AY189" s="179" t="s">
        <v>139</v>
      </c>
      <c r="BK189" s="181">
        <f>BK190</f>
        <v>0</v>
      </c>
    </row>
    <row r="190" spans="2:65" s="9" customFormat="1" ht="22.9" customHeight="1">
      <c r="B190" s="167"/>
      <c r="C190" s="168"/>
      <c r="D190" s="169" t="s">
        <v>74</v>
      </c>
      <c r="E190" s="201" t="s">
        <v>1138</v>
      </c>
      <c r="F190" s="201" t="s">
        <v>1139</v>
      </c>
      <c r="G190" s="168"/>
      <c r="H190" s="168"/>
      <c r="I190" s="171"/>
      <c r="J190" s="171"/>
      <c r="K190" s="202">
        <f>BK190</f>
        <v>0</v>
      </c>
      <c r="L190" s="168"/>
      <c r="M190" s="173"/>
      <c r="N190" s="174"/>
      <c r="O190" s="175"/>
      <c r="P190" s="175"/>
      <c r="Q190" s="176">
        <f>SUM(Q191:Q194)</f>
        <v>0</v>
      </c>
      <c r="R190" s="176">
        <f>SUM(R191:R194)</f>
        <v>0</v>
      </c>
      <c r="S190" s="175"/>
      <c r="T190" s="177">
        <f>SUM(T191:T194)</f>
        <v>0</v>
      </c>
      <c r="U190" s="175"/>
      <c r="V190" s="177">
        <f>SUM(V191:V194)</f>
        <v>0</v>
      </c>
      <c r="W190" s="175"/>
      <c r="X190" s="178">
        <f>SUM(X191:X194)</f>
        <v>0</v>
      </c>
      <c r="AR190" s="179" t="s">
        <v>146</v>
      </c>
      <c r="AT190" s="180" t="s">
        <v>74</v>
      </c>
      <c r="AU190" s="180" t="s">
        <v>83</v>
      </c>
      <c r="AY190" s="179" t="s">
        <v>139</v>
      </c>
      <c r="BK190" s="181">
        <f>SUM(BK191:BK194)</f>
        <v>0</v>
      </c>
    </row>
    <row r="191" spans="2:65" s="1" customFormat="1" ht="16.5" customHeight="1">
      <c r="B191" s="28"/>
      <c r="C191" s="182" t="s">
        <v>554</v>
      </c>
      <c r="D191" s="182" t="s">
        <v>210</v>
      </c>
      <c r="E191" s="183" t="s">
        <v>1140</v>
      </c>
      <c r="F191" s="184" t="s">
        <v>1141</v>
      </c>
      <c r="G191" s="185" t="s">
        <v>137</v>
      </c>
      <c r="H191" s="186">
        <v>2</v>
      </c>
      <c r="I191" s="187"/>
      <c r="J191" s="187"/>
      <c r="K191" s="188">
        <f>ROUND(P191*H191,2)</f>
        <v>0</v>
      </c>
      <c r="L191" s="184" t="s">
        <v>1066</v>
      </c>
      <c r="M191" s="32"/>
      <c r="N191" s="189" t="s">
        <v>1</v>
      </c>
      <c r="O191" s="159" t="s">
        <v>44</v>
      </c>
      <c r="P191" s="160">
        <f>I191+J191</f>
        <v>0</v>
      </c>
      <c r="Q191" s="160">
        <f>ROUND(I191*H191,2)</f>
        <v>0</v>
      </c>
      <c r="R191" s="160">
        <f>ROUND(J191*H191,2)</f>
        <v>0</v>
      </c>
      <c r="S191" s="53"/>
      <c r="T191" s="161">
        <f>S191*H191</f>
        <v>0</v>
      </c>
      <c r="U191" s="161">
        <v>0</v>
      </c>
      <c r="V191" s="161">
        <f>U191*H191</f>
        <v>0</v>
      </c>
      <c r="W191" s="161">
        <v>0</v>
      </c>
      <c r="X191" s="162">
        <f>W191*H191</f>
        <v>0</v>
      </c>
      <c r="AR191" s="12" t="s">
        <v>268</v>
      </c>
      <c r="AT191" s="12" t="s">
        <v>210</v>
      </c>
      <c r="AU191" s="12" t="s">
        <v>85</v>
      </c>
      <c r="AY191" s="12" t="s">
        <v>139</v>
      </c>
      <c r="BE191" s="163">
        <f>IF(O191="základní",K191,0)</f>
        <v>0</v>
      </c>
      <c r="BF191" s="163">
        <f>IF(O191="snížená",K191,0)</f>
        <v>0</v>
      </c>
      <c r="BG191" s="163">
        <f>IF(O191="zákl. přenesená",K191,0)</f>
        <v>0</v>
      </c>
      <c r="BH191" s="163">
        <f>IF(O191="sníž. přenesená",K191,0)</f>
        <v>0</v>
      </c>
      <c r="BI191" s="163">
        <f>IF(O191="nulová",K191,0)</f>
        <v>0</v>
      </c>
      <c r="BJ191" s="12" t="s">
        <v>83</v>
      </c>
      <c r="BK191" s="163">
        <f>ROUND(P191*H191,2)</f>
        <v>0</v>
      </c>
      <c r="BL191" s="12" t="s">
        <v>268</v>
      </c>
      <c r="BM191" s="12" t="s">
        <v>1142</v>
      </c>
    </row>
    <row r="192" spans="2:65" s="1" customFormat="1" ht="19.5">
      <c r="B192" s="28"/>
      <c r="C192" s="29"/>
      <c r="D192" s="164" t="s">
        <v>142</v>
      </c>
      <c r="E192" s="29"/>
      <c r="F192" s="165" t="s">
        <v>1143</v>
      </c>
      <c r="G192" s="29"/>
      <c r="H192" s="29"/>
      <c r="I192" s="97"/>
      <c r="J192" s="97"/>
      <c r="K192" s="29"/>
      <c r="L192" s="29"/>
      <c r="M192" s="32"/>
      <c r="N192" s="166"/>
      <c r="O192" s="53"/>
      <c r="P192" s="53"/>
      <c r="Q192" s="53"/>
      <c r="R192" s="53"/>
      <c r="S192" s="53"/>
      <c r="T192" s="53"/>
      <c r="U192" s="53"/>
      <c r="V192" s="53"/>
      <c r="W192" s="53"/>
      <c r="X192" s="54"/>
      <c r="AT192" s="12" t="s">
        <v>142</v>
      </c>
      <c r="AU192" s="12" t="s">
        <v>85</v>
      </c>
    </row>
    <row r="193" spans="2:65" s="1" customFormat="1" ht="19.5">
      <c r="B193" s="28"/>
      <c r="C193" s="29"/>
      <c r="D193" s="164" t="s">
        <v>1069</v>
      </c>
      <c r="E193" s="29"/>
      <c r="F193" s="193" t="s">
        <v>1144</v>
      </c>
      <c r="G193" s="29"/>
      <c r="H193" s="29"/>
      <c r="I193" s="97"/>
      <c r="J193" s="97"/>
      <c r="K193" s="29"/>
      <c r="L193" s="29"/>
      <c r="M193" s="32"/>
      <c r="N193" s="166"/>
      <c r="O193" s="53"/>
      <c r="P193" s="53"/>
      <c r="Q193" s="53"/>
      <c r="R193" s="53"/>
      <c r="S193" s="53"/>
      <c r="T193" s="53"/>
      <c r="U193" s="53"/>
      <c r="V193" s="53"/>
      <c r="W193" s="53"/>
      <c r="X193" s="54"/>
      <c r="AT193" s="12" t="s">
        <v>1069</v>
      </c>
      <c r="AU193" s="12" t="s">
        <v>85</v>
      </c>
    </row>
    <row r="194" spans="2:65" s="1" customFormat="1" ht="19.5">
      <c r="B194" s="28"/>
      <c r="C194" s="29"/>
      <c r="D194" s="164" t="s">
        <v>270</v>
      </c>
      <c r="E194" s="29"/>
      <c r="F194" s="193" t="s">
        <v>1145</v>
      </c>
      <c r="G194" s="29"/>
      <c r="H194" s="29"/>
      <c r="I194" s="97"/>
      <c r="J194" s="97"/>
      <c r="K194" s="29"/>
      <c r="L194" s="29"/>
      <c r="M194" s="32"/>
      <c r="N194" s="166"/>
      <c r="O194" s="53"/>
      <c r="P194" s="53"/>
      <c r="Q194" s="53"/>
      <c r="R194" s="53"/>
      <c r="S194" s="53"/>
      <c r="T194" s="53"/>
      <c r="U194" s="53"/>
      <c r="V194" s="53"/>
      <c r="W194" s="53"/>
      <c r="X194" s="54"/>
      <c r="AT194" s="12" t="s">
        <v>270</v>
      </c>
      <c r="AU194" s="12" t="s">
        <v>85</v>
      </c>
    </row>
    <row r="195" spans="2:65" s="9" customFormat="1" ht="25.9" customHeight="1">
      <c r="B195" s="167"/>
      <c r="C195" s="168"/>
      <c r="D195" s="169" t="s">
        <v>74</v>
      </c>
      <c r="E195" s="170" t="s">
        <v>1146</v>
      </c>
      <c r="F195" s="170" t="s">
        <v>1147</v>
      </c>
      <c r="G195" s="168"/>
      <c r="H195" s="168"/>
      <c r="I195" s="171"/>
      <c r="J195" s="171"/>
      <c r="K195" s="172">
        <f>BK195</f>
        <v>0</v>
      </c>
      <c r="L195" s="168"/>
      <c r="M195" s="173"/>
      <c r="N195" s="174"/>
      <c r="O195" s="175"/>
      <c r="P195" s="175"/>
      <c r="Q195" s="176">
        <f>SUM(Q196:Q200)</f>
        <v>0</v>
      </c>
      <c r="R195" s="176">
        <f>SUM(R196:R200)</f>
        <v>0</v>
      </c>
      <c r="S195" s="175"/>
      <c r="T195" s="177">
        <f>SUM(T196:T200)</f>
        <v>0</v>
      </c>
      <c r="U195" s="175"/>
      <c r="V195" s="177">
        <f>SUM(V196:V200)</f>
        <v>0</v>
      </c>
      <c r="W195" s="175"/>
      <c r="X195" s="178">
        <f>SUM(X196:X200)</f>
        <v>0</v>
      </c>
      <c r="AR195" s="179" t="s">
        <v>140</v>
      </c>
      <c r="AT195" s="180" t="s">
        <v>74</v>
      </c>
      <c r="AU195" s="180" t="s">
        <v>75</v>
      </c>
      <c r="AY195" s="179" t="s">
        <v>139</v>
      </c>
      <c r="BK195" s="181">
        <f>SUM(BK196:BK200)</f>
        <v>0</v>
      </c>
    </row>
    <row r="196" spans="2:65" s="1" customFormat="1" ht="16.5" customHeight="1">
      <c r="B196" s="28"/>
      <c r="C196" s="182" t="s">
        <v>558</v>
      </c>
      <c r="D196" s="182" t="s">
        <v>210</v>
      </c>
      <c r="E196" s="183" t="s">
        <v>1148</v>
      </c>
      <c r="F196" s="184" t="s">
        <v>1149</v>
      </c>
      <c r="G196" s="185" t="s">
        <v>928</v>
      </c>
      <c r="H196" s="186">
        <v>40</v>
      </c>
      <c r="I196" s="187"/>
      <c r="J196" s="187"/>
      <c r="K196" s="188">
        <f>ROUND(P196*H196,2)</f>
        <v>0</v>
      </c>
      <c r="L196" s="184" t="s">
        <v>1066</v>
      </c>
      <c r="M196" s="32"/>
      <c r="N196" s="189" t="s">
        <v>1</v>
      </c>
      <c r="O196" s="159" t="s">
        <v>44</v>
      </c>
      <c r="P196" s="160">
        <f>I196+J196</f>
        <v>0</v>
      </c>
      <c r="Q196" s="160">
        <f>ROUND(I196*H196,2)</f>
        <v>0</v>
      </c>
      <c r="R196" s="160">
        <f>ROUND(J196*H196,2)</f>
        <v>0</v>
      </c>
      <c r="S196" s="53"/>
      <c r="T196" s="161">
        <f>S196*H196</f>
        <v>0</v>
      </c>
      <c r="U196" s="161">
        <v>0</v>
      </c>
      <c r="V196" s="161">
        <f>U196*H196</f>
        <v>0</v>
      </c>
      <c r="W196" s="161">
        <v>0</v>
      </c>
      <c r="X196" s="162">
        <f>W196*H196</f>
        <v>0</v>
      </c>
      <c r="AR196" s="12" t="s">
        <v>213</v>
      </c>
      <c r="AT196" s="12" t="s">
        <v>210</v>
      </c>
      <c r="AU196" s="12" t="s">
        <v>83</v>
      </c>
      <c r="AY196" s="12" t="s">
        <v>139</v>
      </c>
      <c r="BE196" s="163">
        <f>IF(O196="základní",K196,0)</f>
        <v>0</v>
      </c>
      <c r="BF196" s="163">
        <f>IF(O196="snížená",K196,0)</f>
        <v>0</v>
      </c>
      <c r="BG196" s="163">
        <f>IF(O196="zákl. přenesená",K196,0)</f>
        <v>0</v>
      </c>
      <c r="BH196" s="163">
        <f>IF(O196="sníž. přenesená",K196,0)</f>
        <v>0</v>
      </c>
      <c r="BI196" s="163">
        <f>IF(O196="nulová",K196,0)</f>
        <v>0</v>
      </c>
      <c r="BJ196" s="12" t="s">
        <v>83</v>
      </c>
      <c r="BK196" s="163">
        <f>ROUND(P196*H196,2)</f>
        <v>0</v>
      </c>
      <c r="BL196" s="12" t="s">
        <v>213</v>
      </c>
      <c r="BM196" s="12" t="s">
        <v>1150</v>
      </c>
    </row>
    <row r="197" spans="2:65" s="1" customFormat="1" ht="11.25">
      <c r="B197" s="28"/>
      <c r="C197" s="29"/>
      <c r="D197" s="164" t="s">
        <v>142</v>
      </c>
      <c r="E197" s="29"/>
      <c r="F197" s="165" t="s">
        <v>1151</v>
      </c>
      <c r="G197" s="29"/>
      <c r="H197" s="29"/>
      <c r="I197" s="97"/>
      <c r="J197" s="97"/>
      <c r="K197" s="29"/>
      <c r="L197" s="29"/>
      <c r="M197" s="32"/>
      <c r="N197" s="166"/>
      <c r="O197" s="53"/>
      <c r="P197" s="53"/>
      <c r="Q197" s="53"/>
      <c r="R197" s="53"/>
      <c r="S197" s="53"/>
      <c r="T197" s="53"/>
      <c r="U197" s="53"/>
      <c r="V197" s="53"/>
      <c r="W197" s="53"/>
      <c r="X197" s="54"/>
      <c r="AT197" s="12" t="s">
        <v>142</v>
      </c>
      <c r="AU197" s="12" t="s">
        <v>83</v>
      </c>
    </row>
    <row r="198" spans="2:65" s="1" customFormat="1" ht="16.5" customHeight="1">
      <c r="B198" s="28"/>
      <c r="C198" s="182" t="s">
        <v>562</v>
      </c>
      <c r="D198" s="182" t="s">
        <v>210</v>
      </c>
      <c r="E198" s="183" t="s">
        <v>1152</v>
      </c>
      <c r="F198" s="184" t="s">
        <v>1153</v>
      </c>
      <c r="G198" s="185" t="s">
        <v>928</v>
      </c>
      <c r="H198" s="186">
        <v>20</v>
      </c>
      <c r="I198" s="187"/>
      <c r="J198" s="187"/>
      <c r="K198" s="188">
        <f>ROUND(P198*H198,2)</f>
        <v>0</v>
      </c>
      <c r="L198" s="184" t="s">
        <v>1066</v>
      </c>
      <c r="M198" s="32"/>
      <c r="N198" s="189" t="s">
        <v>1</v>
      </c>
      <c r="O198" s="159" t="s">
        <v>44</v>
      </c>
      <c r="P198" s="160">
        <f>I198+J198</f>
        <v>0</v>
      </c>
      <c r="Q198" s="160">
        <f>ROUND(I198*H198,2)</f>
        <v>0</v>
      </c>
      <c r="R198" s="160">
        <f>ROUND(J198*H198,2)</f>
        <v>0</v>
      </c>
      <c r="S198" s="53"/>
      <c r="T198" s="161">
        <f>S198*H198</f>
        <v>0</v>
      </c>
      <c r="U198" s="161">
        <v>0</v>
      </c>
      <c r="V198" s="161">
        <f>U198*H198</f>
        <v>0</v>
      </c>
      <c r="W198" s="161">
        <v>0</v>
      </c>
      <c r="X198" s="162">
        <f>W198*H198</f>
        <v>0</v>
      </c>
      <c r="AR198" s="12" t="s">
        <v>213</v>
      </c>
      <c r="AT198" s="12" t="s">
        <v>210</v>
      </c>
      <c r="AU198" s="12" t="s">
        <v>83</v>
      </c>
      <c r="AY198" s="12" t="s">
        <v>139</v>
      </c>
      <c r="BE198" s="163">
        <f>IF(O198="základní",K198,0)</f>
        <v>0</v>
      </c>
      <c r="BF198" s="163">
        <f>IF(O198="snížená",K198,0)</f>
        <v>0</v>
      </c>
      <c r="BG198" s="163">
        <f>IF(O198="zákl. přenesená",K198,0)</f>
        <v>0</v>
      </c>
      <c r="BH198" s="163">
        <f>IF(O198="sníž. přenesená",K198,0)</f>
        <v>0</v>
      </c>
      <c r="BI198" s="163">
        <f>IF(O198="nulová",K198,0)</f>
        <v>0</v>
      </c>
      <c r="BJ198" s="12" t="s">
        <v>83</v>
      </c>
      <c r="BK198" s="163">
        <f>ROUND(P198*H198,2)</f>
        <v>0</v>
      </c>
      <c r="BL198" s="12" t="s">
        <v>213</v>
      </c>
      <c r="BM198" s="12" t="s">
        <v>1154</v>
      </c>
    </row>
    <row r="199" spans="2:65" s="1" customFormat="1" ht="11.25">
      <c r="B199" s="28"/>
      <c r="C199" s="29"/>
      <c r="D199" s="164" t="s">
        <v>142</v>
      </c>
      <c r="E199" s="29"/>
      <c r="F199" s="165" t="s">
        <v>1155</v>
      </c>
      <c r="G199" s="29"/>
      <c r="H199" s="29"/>
      <c r="I199" s="97"/>
      <c r="J199" s="97"/>
      <c r="K199" s="29"/>
      <c r="L199" s="29"/>
      <c r="M199" s="32"/>
      <c r="N199" s="166"/>
      <c r="O199" s="53"/>
      <c r="P199" s="53"/>
      <c r="Q199" s="53"/>
      <c r="R199" s="53"/>
      <c r="S199" s="53"/>
      <c r="T199" s="53"/>
      <c r="U199" s="53"/>
      <c r="V199" s="53"/>
      <c r="W199" s="53"/>
      <c r="X199" s="54"/>
      <c r="AT199" s="12" t="s">
        <v>142</v>
      </c>
      <c r="AU199" s="12" t="s">
        <v>83</v>
      </c>
    </row>
    <row r="200" spans="2:65" s="1" customFormat="1" ht="29.25">
      <c r="B200" s="28"/>
      <c r="C200" s="29"/>
      <c r="D200" s="164" t="s">
        <v>270</v>
      </c>
      <c r="E200" s="29"/>
      <c r="F200" s="193" t="s">
        <v>1156</v>
      </c>
      <c r="G200" s="29"/>
      <c r="H200" s="29"/>
      <c r="I200" s="97"/>
      <c r="J200" s="97"/>
      <c r="K200" s="29"/>
      <c r="L200" s="29"/>
      <c r="M200" s="32"/>
      <c r="N200" s="190"/>
      <c r="O200" s="191"/>
      <c r="P200" s="191"/>
      <c r="Q200" s="191"/>
      <c r="R200" s="191"/>
      <c r="S200" s="191"/>
      <c r="T200" s="191"/>
      <c r="U200" s="191"/>
      <c r="V200" s="191"/>
      <c r="W200" s="191"/>
      <c r="X200" s="192"/>
      <c r="AT200" s="12" t="s">
        <v>270</v>
      </c>
      <c r="AU200" s="12" t="s">
        <v>83</v>
      </c>
    </row>
    <row r="201" spans="2:65" s="1" customFormat="1" ht="6.95" customHeight="1">
      <c r="B201" s="40"/>
      <c r="C201" s="41"/>
      <c r="D201" s="41"/>
      <c r="E201" s="41"/>
      <c r="F201" s="41"/>
      <c r="G201" s="41"/>
      <c r="H201" s="41"/>
      <c r="I201" s="120"/>
      <c r="J201" s="120"/>
      <c r="K201" s="41"/>
      <c r="L201" s="41"/>
      <c r="M201" s="32"/>
    </row>
  </sheetData>
  <sheetProtection algorithmName="SHA-512" hashValue="LLURwGiqw9N7PT3lfLya5aCPpjBE4NFjzr/Zkrjdql1Wdu5oX+r31Qthd7p6rJ1sNNiwEJAc3XxetFSGwaAQFA==" saltValue="GEWZWZho5HiyMRrQmQ80gCZKqlTSNqX2DaGArK56ca375BwHz3JiUn1pi27K19+wchJa6XmIySoHVXm8tq9ooA==" spinCount="100000" sheet="1" objects="1" scenarios="1" formatColumns="0" formatRows="0" autoFilter="0"/>
  <autoFilter ref="C91:L200"/>
  <mergeCells count="9">
    <mergeCell ref="E52:H52"/>
    <mergeCell ref="E82:H82"/>
    <mergeCell ref="E84:H84"/>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67"/>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100</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1157</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ROUND(K84,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ROUND((SUM(BE84:BE166)),  2)</f>
        <v>0</v>
      </c>
      <c r="I35" s="109">
        <v>0.21</v>
      </c>
      <c r="J35" s="97"/>
      <c r="K35" s="104">
        <f>ROUND(((SUM(BE84:BE166))*I35),  2)</f>
        <v>0</v>
      </c>
      <c r="M35" s="32"/>
    </row>
    <row r="36" spans="2:13" s="1" customFormat="1" ht="14.45" customHeight="1">
      <c r="B36" s="32"/>
      <c r="E36" s="96" t="s">
        <v>45</v>
      </c>
      <c r="F36" s="104">
        <f>ROUND((SUM(BF84:BF166)),  2)</f>
        <v>0</v>
      </c>
      <c r="I36" s="109">
        <v>0.15</v>
      </c>
      <c r="J36" s="97"/>
      <c r="K36" s="104">
        <f>ROUND(((SUM(BF84:BF166))*I36),  2)</f>
        <v>0</v>
      </c>
      <c r="M36" s="32"/>
    </row>
    <row r="37" spans="2:13" s="1" customFormat="1" ht="14.45" hidden="1" customHeight="1">
      <c r="B37" s="32"/>
      <c r="E37" s="96" t="s">
        <v>46</v>
      </c>
      <c r="F37" s="104">
        <f>ROUND((SUM(BG84:BG166)),  2)</f>
        <v>0</v>
      </c>
      <c r="I37" s="109">
        <v>0.21</v>
      </c>
      <c r="J37" s="97"/>
      <c r="K37" s="104">
        <f>0</f>
        <v>0</v>
      </c>
      <c r="M37" s="32"/>
    </row>
    <row r="38" spans="2:13" s="1" customFormat="1" ht="14.45" hidden="1" customHeight="1">
      <c r="B38" s="32"/>
      <c r="E38" s="96" t="s">
        <v>47</v>
      </c>
      <c r="F38" s="104">
        <f>ROUND((SUM(BH84:BH166)),  2)</f>
        <v>0</v>
      </c>
      <c r="I38" s="109">
        <v>0.15</v>
      </c>
      <c r="J38" s="97"/>
      <c r="K38" s="104">
        <f>0</f>
        <v>0</v>
      </c>
      <c r="M38" s="32"/>
    </row>
    <row r="39" spans="2:13" s="1" customFormat="1" ht="14.45" hidden="1" customHeight="1">
      <c r="B39" s="32"/>
      <c r="E39" s="96" t="s">
        <v>48</v>
      </c>
      <c r="F39" s="104">
        <f>ROUND((SUM(BI84:BI166)),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SO 1-36 - Rozvody vn, nn</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Q84</f>
        <v>0</v>
      </c>
      <c r="J61" s="130">
        <f>R84</f>
        <v>0</v>
      </c>
      <c r="K61" s="66">
        <f>K84</f>
        <v>0</v>
      </c>
      <c r="L61" s="29"/>
      <c r="M61" s="32"/>
      <c r="AU61" s="12" t="s">
        <v>115</v>
      </c>
    </row>
    <row r="62" spans="2:47" s="7" customFormat="1" ht="24.95" customHeight="1">
      <c r="B62" s="131"/>
      <c r="C62" s="132"/>
      <c r="D62" s="133" t="s">
        <v>349</v>
      </c>
      <c r="E62" s="134"/>
      <c r="F62" s="134"/>
      <c r="G62" s="134"/>
      <c r="H62" s="134"/>
      <c r="I62" s="135">
        <f>Q145</f>
        <v>0</v>
      </c>
      <c r="J62" s="135">
        <f>R145</f>
        <v>0</v>
      </c>
      <c r="K62" s="136">
        <f>K145</f>
        <v>0</v>
      </c>
      <c r="L62" s="132"/>
      <c r="M62" s="137"/>
    </row>
    <row r="63" spans="2:47" s="10" customFormat="1" ht="19.899999999999999" customHeight="1">
      <c r="B63" s="194"/>
      <c r="C63" s="195"/>
      <c r="D63" s="196" t="s">
        <v>414</v>
      </c>
      <c r="E63" s="197"/>
      <c r="F63" s="197"/>
      <c r="G63" s="197"/>
      <c r="H63" s="197"/>
      <c r="I63" s="198">
        <f>Q146</f>
        <v>0</v>
      </c>
      <c r="J63" s="198">
        <f>R146</f>
        <v>0</v>
      </c>
      <c r="K63" s="199">
        <f>K146</f>
        <v>0</v>
      </c>
      <c r="L63" s="195"/>
      <c r="M63" s="200"/>
    </row>
    <row r="64" spans="2:47" s="7" customFormat="1" ht="24.95" customHeight="1">
      <c r="B64" s="131"/>
      <c r="C64" s="132"/>
      <c r="D64" s="133" t="s">
        <v>116</v>
      </c>
      <c r="E64" s="134"/>
      <c r="F64" s="134"/>
      <c r="G64" s="134"/>
      <c r="H64" s="134"/>
      <c r="I64" s="135">
        <f>Q157</f>
        <v>0</v>
      </c>
      <c r="J64" s="135">
        <f>R157</f>
        <v>0</v>
      </c>
      <c r="K64" s="136">
        <f>K157</f>
        <v>0</v>
      </c>
      <c r="L64" s="132"/>
      <c r="M64" s="137"/>
    </row>
    <row r="65" spans="2:13" s="1" customFormat="1" ht="21.75" customHeight="1">
      <c r="B65" s="28"/>
      <c r="C65" s="29"/>
      <c r="D65" s="29"/>
      <c r="E65" s="29"/>
      <c r="F65" s="29"/>
      <c r="G65" s="29"/>
      <c r="H65" s="29"/>
      <c r="I65" s="97"/>
      <c r="J65" s="97"/>
      <c r="K65" s="29"/>
      <c r="L65" s="29"/>
      <c r="M65" s="32"/>
    </row>
    <row r="66" spans="2:13" s="1" customFormat="1" ht="6.95" customHeight="1">
      <c r="B66" s="40"/>
      <c r="C66" s="41"/>
      <c r="D66" s="41"/>
      <c r="E66" s="41"/>
      <c r="F66" s="41"/>
      <c r="G66" s="41"/>
      <c r="H66" s="41"/>
      <c r="I66" s="120"/>
      <c r="J66" s="120"/>
      <c r="K66" s="41"/>
      <c r="L66" s="41"/>
      <c r="M66" s="32"/>
    </row>
    <row r="70" spans="2:13" s="1" customFormat="1" ht="6.95" customHeight="1">
      <c r="B70" s="42"/>
      <c r="C70" s="43"/>
      <c r="D70" s="43"/>
      <c r="E70" s="43"/>
      <c r="F70" s="43"/>
      <c r="G70" s="43"/>
      <c r="H70" s="43"/>
      <c r="I70" s="123"/>
      <c r="J70" s="123"/>
      <c r="K70" s="43"/>
      <c r="L70" s="43"/>
      <c r="M70" s="32"/>
    </row>
    <row r="71" spans="2:13" s="1" customFormat="1" ht="24.95" customHeight="1">
      <c r="B71" s="28"/>
      <c r="C71" s="18" t="s">
        <v>117</v>
      </c>
      <c r="D71" s="29"/>
      <c r="E71" s="29"/>
      <c r="F71" s="29"/>
      <c r="G71" s="29"/>
      <c r="H71" s="29"/>
      <c r="I71" s="97"/>
      <c r="J71" s="97"/>
      <c r="K71" s="29"/>
      <c r="L71" s="29"/>
      <c r="M71" s="32"/>
    </row>
    <row r="72" spans="2:13" s="1" customFormat="1" ht="6.95" customHeight="1">
      <c r="B72" s="28"/>
      <c r="C72" s="29"/>
      <c r="D72" s="29"/>
      <c r="E72" s="29"/>
      <c r="F72" s="29"/>
      <c r="G72" s="29"/>
      <c r="H72" s="29"/>
      <c r="I72" s="97"/>
      <c r="J72" s="97"/>
      <c r="K72" s="29"/>
      <c r="L72" s="29"/>
      <c r="M72" s="32"/>
    </row>
    <row r="73" spans="2:13" s="1" customFormat="1" ht="12" customHeight="1">
      <c r="B73" s="28"/>
      <c r="C73" s="24" t="s">
        <v>17</v>
      </c>
      <c r="D73" s="29"/>
      <c r="E73" s="29"/>
      <c r="F73" s="29"/>
      <c r="G73" s="29"/>
      <c r="H73" s="29"/>
      <c r="I73" s="97"/>
      <c r="J73" s="97"/>
      <c r="K73" s="29"/>
      <c r="L73" s="29"/>
      <c r="M73" s="32"/>
    </row>
    <row r="74" spans="2:13" s="1" customFormat="1" ht="16.5" customHeight="1">
      <c r="B74" s="28"/>
      <c r="C74" s="29"/>
      <c r="D74" s="29"/>
      <c r="E74" s="251" t="str">
        <f>E7</f>
        <v>Oprava STS Valašské Meziříčí</v>
      </c>
      <c r="F74" s="252"/>
      <c r="G74" s="252"/>
      <c r="H74" s="252"/>
      <c r="I74" s="97"/>
      <c r="J74" s="97"/>
      <c r="K74" s="29"/>
      <c r="L74" s="29"/>
      <c r="M74" s="32"/>
    </row>
    <row r="75" spans="2:13" s="1" customFormat="1" ht="12" customHeight="1">
      <c r="B75" s="28"/>
      <c r="C75" s="24" t="s">
        <v>105</v>
      </c>
      <c r="D75" s="29"/>
      <c r="E75" s="29"/>
      <c r="F75" s="29"/>
      <c r="G75" s="29"/>
      <c r="H75" s="29"/>
      <c r="I75" s="97"/>
      <c r="J75" s="97"/>
      <c r="K75" s="29"/>
      <c r="L75" s="29"/>
      <c r="M75" s="32"/>
    </row>
    <row r="76" spans="2:13" s="1" customFormat="1" ht="16.5" customHeight="1">
      <c r="B76" s="28"/>
      <c r="C76" s="29"/>
      <c r="D76" s="29"/>
      <c r="E76" s="223" t="str">
        <f>E9</f>
        <v>SO 1-36 - Rozvody vn, nn</v>
      </c>
      <c r="F76" s="222"/>
      <c r="G76" s="222"/>
      <c r="H76" s="222"/>
      <c r="I76" s="97"/>
      <c r="J76" s="97"/>
      <c r="K76" s="29"/>
      <c r="L76" s="29"/>
      <c r="M76" s="32"/>
    </row>
    <row r="77" spans="2:13" s="1" customFormat="1" ht="6.95" customHeight="1">
      <c r="B77" s="28"/>
      <c r="C77" s="29"/>
      <c r="D77" s="29"/>
      <c r="E77" s="29"/>
      <c r="F77" s="29"/>
      <c r="G77" s="29"/>
      <c r="H77" s="29"/>
      <c r="I77" s="97"/>
      <c r="J77" s="97"/>
      <c r="K77" s="29"/>
      <c r="L77" s="29"/>
      <c r="M77" s="32"/>
    </row>
    <row r="78" spans="2:13" s="1" customFormat="1" ht="12" customHeight="1">
      <c r="B78" s="28"/>
      <c r="C78" s="24" t="s">
        <v>21</v>
      </c>
      <c r="D78" s="29"/>
      <c r="E78" s="29"/>
      <c r="F78" s="22" t="str">
        <f>F12</f>
        <v>Valašské Meziříčí</v>
      </c>
      <c r="G78" s="29"/>
      <c r="H78" s="29"/>
      <c r="I78" s="98" t="s">
        <v>23</v>
      </c>
      <c r="J78" s="100">
        <f>IF(J12="","",J12)</f>
        <v>0</v>
      </c>
      <c r="K78" s="29"/>
      <c r="L78" s="29"/>
      <c r="M78" s="32"/>
    </row>
    <row r="79" spans="2:13" s="1" customFormat="1" ht="6.95" customHeight="1">
      <c r="B79" s="28"/>
      <c r="C79" s="29"/>
      <c r="D79" s="29"/>
      <c r="E79" s="29"/>
      <c r="F79" s="29"/>
      <c r="G79" s="29"/>
      <c r="H79" s="29"/>
      <c r="I79" s="97"/>
      <c r="J79" s="97"/>
      <c r="K79" s="29"/>
      <c r="L79" s="29"/>
      <c r="M79" s="32"/>
    </row>
    <row r="80" spans="2:13" s="1" customFormat="1" ht="13.7" customHeight="1">
      <c r="B80" s="28"/>
      <c r="C80" s="24" t="s">
        <v>24</v>
      </c>
      <c r="D80" s="29"/>
      <c r="E80" s="29"/>
      <c r="F80" s="22" t="str">
        <f>E15</f>
        <v>Správa železniční dopravní cesty, s.o. - OŘ Olc</v>
      </c>
      <c r="G80" s="29"/>
      <c r="H80" s="29"/>
      <c r="I80" s="98" t="s">
        <v>32</v>
      </c>
      <c r="J80" s="124" t="str">
        <f>E21</f>
        <v>SB projekt s.r.o.</v>
      </c>
      <c r="K80" s="29"/>
      <c r="L80" s="29"/>
      <c r="M80" s="32"/>
    </row>
    <row r="81" spans="2:65" s="1" customFormat="1" ht="13.7" customHeight="1">
      <c r="B81" s="28"/>
      <c r="C81" s="24" t="s">
        <v>30</v>
      </c>
      <c r="D81" s="29"/>
      <c r="E81" s="29"/>
      <c r="F81" s="22" t="str">
        <f>IF(E18="","",E18)</f>
        <v>Vyplň údaj</v>
      </c>
      <c r="G81" s="29"/>
      <c r="H81" s="29"/>
      <c r="I81" s="98" t="s">
        <v>36</v>
      </c>
      <c r="J81" s="124" t="str">
        <f>E24</f>
        <v>Ing. Jan Slivka</v>
      </c>
      <c r="K81" s="29"/>
      <c r="L81" s="29"/>
      <c r="M81" s="32"/>
    </row>
    <row r="82" spans="2:65" s="1" customFormat="1" ht="10.35" customHeight="1">
      <c r="B82" s="28"/>
      <c r="C82" s="29"/>
      <c r="D82" s="29"/>
      <c r="E82" s="29"/>
      <c r="F82" s="29"/>
      <c r="G82" s="29"/>
      <c r="H82" s="29"/>
      <c r="I82" s="97"/>
      <c r="J82" s="97"/>
      <c r="K82" s="29"/>
      <c r="L82" s="29"/>
      <c r="M82" s="32"/>
    </row>
    <row r="83" spans="2:65" s="8" customFormat="1" ht="29.25" customHeight="1">
      <c r="B83" s="138"/>
      <c r="C83" s="139" t="s">
        <v>118</v>
      </c>
      <c r="D83" s="140" t="s">
        <v>58</v>
      </c>
      <c r="E83" s="140" t="s">
        <v>54</v>
      </c>
      <c r="F83" s="140" t="s">
        <v>55</v>
      </c>
      <c r="G83" s="140" t="s">
        <v>119</v>
      </c>
      <c r="H83" s="140" t="s">
        <v>120</v>
      </c>
      <c r="I83" s="141" t="s">
        <v>121</v>
      </c>
      <c r="J83" s="141" t="s">
        <v>122</v>
      </c>
      <c r="K83" s="140" t="s">
        <v>113</v>
      </c>
      <c r="L83" s="142" t="s">
        <v>123</v>
      </c>
      <c r="M83" s="143"/>
      <c r="N83" s="57" t="s">
        <v>1</v>
      </c>
      <c r="O83" s="58" t="s">
        <v>43</v>
      </c>
      <c r="P83" s="58" t="s">
        <v>124</v>
      </c>
      <c r="Q83" s="58" t="s">
        <v>125</v>
      </c>
      <c r="R83" s="58" t="s">
        <v>126</v>
      </c>
      <c r="S83" s="58" t="s">
        <v>127</v>
      </c>
      <c r="T83" s="58" t="s">
        <v>128</v>
      </c>
      <c r="U83" s="58" t="s">
        <v>129</v>
      </c>
      <c r="V83" s="58" t="s">
        <v>130</v>
      </c>
      <c r="W83" s="58" t="s">
        <v>131</v>
      </c>
      <c r="X83" s="59" t="s">
        <v>132</v>
      </c>
    </row>
    <row r="84" spans="2:65" s="1" customFormat="1" ht="22.9" customHeight="1">
      <c r="B84" s="28"/>
      <c r="C84" s="64" t="s">
        <v>133</v>
      </c>
      <c r="D84" s="29"/>
      <c r="E84" s="29"/>
      <c r="F84" s="29"/>
      <c r="G84" s="29"/>
      <c r="H84" s="29"/>
      <c r="I84" s="97"/>
      <c r="J84" s="97"/>
      <c r="K84" s="144">
        <f>BK84</f>
        <v>0</v>
      </c>
      <c r="L84" s="29"/>
      <c r="M84" s="32"/>
      <c r="N84" s="60"/>
      <c r="O84" s="61"/>
      <c r="P84" s="61"/>
      <c r="Q84" s="145">
        <f>Q85+SUM(Q86:Q145)+Q157</f>
        <v>0</v>
      </c>
      <c r="R84" s="145">
        <f>R85+SUM(R86:R145)+R157</f>
        <v>0</v>
      </c>
      <c r="S84" s="61"/>
      <c r="T84" s="146">
        <f>T85+SUM(T86:T145)+T157</f>
        <v>0</v>
      </c>
      <c r="U84" s="61"/>
      <c r="V84" s="146">
        <f>V85+SUM(V86:V145)+V157</f>
        <v>3.1201159999999999</v>
      </c>
      <c r="W84" s="61"/>
      <c r="X84" s="147">
        <f>X85+SUM(X86:X145)+X157</f>
        <v>0</v>
      </c>
      <c r="AT84" s="12" t="s">
        <v>74</v>
      </c>
      <c r="AU84" s="12" t="s">
        <v>115</v>
      </c>
      <c r="BK84" s="148">
        <f>BK85+SUM(BK86:BK145)+BK157</f>
        <v>0</v>
      </c>
    </row>
    <row r="85" spans="2:65" s="1" customFormat="1" ht="22.5" customHeight="1">
      <c r="B85" s="28"/>
      <c r="C85" s="149" t="s">
        <v>83</v>
      </c>
      <c r="D85" s="149" t="s">
        <v>134</v>
      </c>
      <c r="E85" s="150" t="s">
        <v>555</v>
      </c>
      <c r="F85" s="151" t="s">
        <v>556</v>
      </c>
      <c r="G85" s="152" t="s">
        <v>292</v>
      </c>
      <c r="H85" s="153">
        <v>25</v>
      </c>
      <c r="I85" s="154"/>
      <c r="J85" s="155"/>
      <c r="K85" s="156">
        <f>ROUND(P85*H85,2)</f>
        <v>0</v>
      </c>
      <c r="L85" s="151" t="s">
        <v>266</v>
      </c>
      <c r="M85" s="157"/>
      <c r="N85" s="158" t="s">
        <v>1</v>
      </c>
      <c r="O85" s="159" t="s">
        <v>44</v>
      </c>
      <c r="P85" s="160">
        <f>I85+J85</f>
        <v>0</v>
      </c>
      <c r="Q85" s="160">
        <f>ROUND(I85*H85,2)</f>
        <v>0</v>
      </c>
      <c r="R85" s="160">
        <f>ROUND(J85*H85,2)</f>
        <v>0</v>
      </c>
      <c r="S85" s="53"/>
      <c r="T85" s="161">
        <f>S85*H85</f>
        <v>0</v>
      </c>
      <c r="U85" s="161">
        <v>0</v>
      </c>
      <c r="V85" s="161">
        <f>U85*H85</f>
        <v>0</v>
      </c>
      <c r="W85" s="161">
        <v>0</v>
      </c>
      <c r="X85" s="162">
        <f>W85*H85</f>
        <v>0</v>
      </c>
      <c r="AR85" s="12" t="s">
        <v>138</v>
      </c>
      <c r="AT85" s="12" t="s">
        <v>134</v>
      </c>
      <c r="AU85" s="12" t="s">
        <v>75</v>
      </c>
      <c r="AY85" s="12" t="s">
        <v>139</v>
      </c>
      <c r="BE85" s="163">
        <f>IF(O85="základní",K85,0)</f>
        <v>0</v>
      </c>
      <c r="BF85" s="163">
        <f>IF(O85="snížená",K85,0)</f>
        <v>0</v>
      </c>
      <c r="BG85" s="163">
        <f>IF(O85="zákl. přenesená",K85,0)</f>
        <v>0</v>
      </c>
      <c r="BH85" s="163">
        <f>IF(O85="sníž. přenesená",K85,0)</f>
        <v>0</v>
      </c>
      <c r="BI85" s="163">
        <f>IF(O85="nulová",K85,0)</f>
        <v>0</v>
      </c>
      <c r="BJ85" s="12" t="s">
        <v>83</v>
      </c>
      <c r="BK85" s="163">
        <f>ROUND(P85*H85,2)</f>
        <v>0</v>
      </c>
      <c r="BL85" s="12" t="s">
        <v>140</v>
      </c>
      <c r="BM85" s="12" t="s">
        <v>1158</v>
      </c>
    </row>
    <row r="86" spans="2:65" s="1" customFormat="1" ht="11.25">
      <c r="B86" s="28"/>
      <c r="C86" s="29"/>
      <c r="D86" s="164" t="s">
        <v>142</v>
      </c>
      <c r="E86" s="29"/>
      <c r="F86" s="165" t="s">
        <v>556</v>
      </c>
      <c r="G86" s="29"/>
      <c r="H86" s="29"/>
      <c r="I86" s="97"/>
      <c r="J86" s="97"/>
      <c r="K86" s="29"/>
      <c r="L86" s="29"/>
      <c r="M86" s="32"/>
      <c r="N86" s="166"/>
      <c r="O86" s="53"/>
      <c r="P86" s="53"/>
      <c r="Q86" s="53"/>
      <c r="R86" s="53"/>
      <c r="S86" s="53"/>
      <c r="T86" s="53"/>
      <c r="U86" s="53"/>
      <c r="V86" s="53"/>
      <c r="W86" s="53"/>
      <c r="X86" s="54"/>
      <c r="AT86" s="12" t="s">
        <v>142</v>
      </c>
      <c r="AU86" s="12" t="s">
        <v>75</v>
      </c>
    </row>
    <row r="87" spans="2:65" s="1" customFormat="1" ht="16.5" customHeight="1">
      <c r="B87" s="28"/>
      <c r="C87" s="182" t="s">
        <v>85</v>
      </c>
      <c r="D87" s="182" t="s">
        <v>210</v>
      </c>
      <c r="E87" s="183" t="s">
        <v>559</v>
      </c>
      <c r="F87" s="184" t="s">
        <v>560</v>
      </c>
      <c r="G87" s="185" t="s">
        <v>292</v>
      </c>
      <c r="H87" s="186">
        <v>25</v>
      </c>
      <c r="I87" s="187"/>
      <c r="J87" s="187"/>
      <c r="K87" s="188">
        <f>ROUND(P87*H87,2)</f>
        <v>0</v>
      </c>
      <c r="L87" s="184" t="s">
        <v>1</v>
      </c>
      <c r="M87" s="32"/>
      <c r="N87" s="189" t="s">
        <v>1</v>
      </c>
      <c r="O87" s="159" t="s">
        <v>44</v>
      </c>
      <c r="P87" s="160">
        <f>I87+J87</f>
        <v>0</v>
      </c>
      <c r="Q87" s="160">
        <f>ROUND(I87*H87,2)</f>
        <v>0</v>
      </c>
      <c r="R87" s="160">
        <f>ROUND(J87*H87,2)</f>
        <v>0</v>
      </c>
      <c r="S87" s="53"/>
      <c r="T87" s="161">
        <f>S87*H87</f>
        <v>0</v>
      </c>
      <c r="U87" s="161">
        <v>0</v>
      </c>
      <c r="V87" s="161">
        <f>U87*H87</f>
        <v>0</v>
      </c>
      <c r="W87" s="161">
        <v>0</v>
      </c>
      <c r="X87" s="162">
        <f>W87*H87</f>
        <v>0</v>
      </c>
      <c r="AR87" s="12" t="s">
        <v>140</v>
      </c>
      <c r="AT87" s="12" t="s">
        <v>210</v>
      </c>
      <c r="AU87" s="12" t="s">
        <v>75</v>
      </c>
      <c r="AY87" s="12" t="s">
        <v>139</v>
      </c>
      <c r="BE87" s="163">
        <f>IF(O87="základní",K87,0)</f>
        <v>0</v>
      </c>
      <c r="BF87" s="163">
        <f>IF(O87="snížená",K87,0)</f>
        <v>0</v>
      </c>
      <c r="BG87" s="163">
        <f>IF(O87="zákl. přenesená",K87,0)</f>
        <v>0</v>
      </c>
      <c r="BH87" s="163">
        <f>IF(O87="sníž. přenesená",K87,0)</f>
        <v>0</v>
      </c>
      <c r="BI87" s="163">
        <f>IF(O87="nulová",K87,0)</f>
        <v>0</v>
      </c>
      <c r="BJ87" s="12" t="s">
        <v>83</v>
      </c>
      <c r="BK87" s="163">
        <f>ROUND(P87*H87,2)</f>
        <v>0</v>
      </c>
      <c r="BL87" s="12" t="s">
        <v>140</v>
      </c>
      <c r="BM87" s="12" t="s">
        <v>1159</v>
      </c>
    </row>
    <row r="88" spans="2:65" s="1" customFormat="1" ht="11.25">
      <c r="B88" s="28"/>
      <c r="C88" s="29"/>
      <c r="D88" s="164" t="s">
        <v>142</v>
      </c>
      <c r="E88" s="29"/>
      <c r="F88" s="165" t="s">
        <v>560</v>
      </c>
      <c r="G88" s="29"/>
      <c r="H88" s="29"/>
      <c r="I88" s="97"/>
      <c r="J88" s="97"/>
      <c r="K88" s="29"/>
      <c r="L88" s="29"/>
      <c r="M88" s="32"/>
      <c r="N88" s="166"/>
      <c r="O88" s="53"/>
      <c r="P88" s="53"/>
      <c r="Q88" s="53"/>
      <c r="R88" s="53"/>
      <c r="S88" s="53"/>
      <c r="T88" s="53"/>
      <c r="U88" s="53"/>
      <c r="V88" s="53"/>
      <c r="W88" s="53"/>
      <c r="X88" s="54"/>
      <c r="AT88" s="12" t="s">
        <v>142</v>
      </c>
      <c r="AU88" s="12" t="s">
        <v>75</v>
      </c>
    </row>
    <row r="89" spans="2:65" s="1" customFormat="1" ht="22.5" customHeight="1">
      <c r="B89" s="28"/>
      <c r="C89" s="149" t="s">
        <v>146</v>
      </c>
      <c r="D89" s="149" t="s">
        <v>134</v>
      </c>
      <c r="E89" s="150" t="s">
        <v>563</v>
      </c>
      <c r="F89" s="151" t="s">
        <v>564</v>
      </c>
      <c r="G89" s="152" t="s">
        <v>137</v>
      </c>
      <c r="H89" s="153">
        <v>2</v>
      </c>
      <c r="I89" s="154"/>
      <c r="J89" s="155"/>
      <c r="K89" s="156">
        <f>ROUND(P89*H89,2)</f>
        <v>0</v>
      </c>
      <c r="L89" s="151" t="s">
        <v>266</v>
      </c>
      <c r="M89" s="157"/>
      <c r="N89" s="158" t="s">
        <v>1</v>
      </c>
      <c r="O89" s="159" t="s">
        <v>44</v>
      </c>
      <c r="P89" s="160">
        <f>I89+J89</f>
        <v>0</v>
      </c>
      <c r="Q89" s="160">
        <f>ROUND(I89*H89,2)</f>
        <v>0</v>
      </c>
      <c r="R89" s="160">
        <f>ROUND(J89*H89,2)</f>
        <v>0</v>
      </c>
      <c r="S89" s="53"/>
      <c r="T89" s="161">
        <f>S89*H89</f>
        <v>0</v>
      </c>
      <c r="U89" s="161">
        <v>0</v>
      </c>
      <c r="V89" s="161">
        <f>U89*H89</f>
        <v>0</v>
      </c>
      <c r="W89" s="161">
        <v>0</v>
      </c>
      <c r="X89" s="162">
        <f>W89*H89</f>
        <v>0</v>
      </c>
      <c r="AR89" s="12" t="s">
        <v>138</v>
      </c>
      <c r="AT89" s="12" t="s">
        <v>134</v>
      </c>
      <c r="AU89" s="12" t="s">
        <v>75</v>
      </c>
      <c r="AY89" s="12" t="s">
        <v>139</v>
      </c>
      <c r="BE89" s="163">
        <f>IF(O89="základní",K89,0)</f>
        <v>0</v>
      </c>
      <c r="BF89" s="163">
        <f>IF(O89="snížená",K89,0)</f>
        <v>0</v>
      </c>
      <c r="BG89" s="163">
        <f>IF(O89="zákl. přenesená",K89,0)</f>
        <v>0</v>
      </c>
      <c r="BH89" s="163">
        <f>IF(O89="sníž. přenesená",K89,0)</f>
        <v>0</v>
      </c>
      <c r="BI89" s="163">
        <f>IF(O89="nulová",K89,0)</f>
        <v>0</v>
      </c>
      <c r="BJ89" s="12" t="s">
        <v>83</v>
      </c>
      <c r="BK89" s="163">
        <f>ROUND(P89*H89,2)</f>
        <v>0</v>
      </c>
      <c r="BL89" s="12" t="s">
        <v>140</v>
      </c>
      <c r="BM89" s="12" t="s">
        <v>1160</v>
      </c>
    </row>
    <row r="90" spans="2:65" s="1" customFormat="1" ht="19.5">
      <c r="B90" s="28"/>
      <c r="C90" s="29"/>
      <c r="D90" s="164" t="s">
        <v>142</v>
      </c>
      <c r="E90" s="29"/>
      <c r="F90" s="165" t="s">
        <v>564</v>
      </c>
      <c r="G90" s="29"/>
      <c r="H90" s="29"/>
      <c r="I90" s="97"/>
      <c r="J90" s="97"/>
      <c r="K90" s="29"/>
      <c r="L90" s="29"/>
      <c r="M90" s="32"/>
      <c r="N90" s="166"/>
      <c r="O90" s="53"/>
      <c r="P90" s="53"/>
      <c r="Q90" s="53"/>
      <c r="R90" s="53"/>
      <c r="S90" s="53"/>
      <c r="T90" s="53"/>
      <c r="U90" s="53"/>
      <c r="V90" s="53"/>
      <c r="W90" s="53"/>
      <c r="X90" s="54"/>
      <c r="AT90" s="12" t="s">
        <v>142</v>
      </c>
      <c r="AU90" s="12" t="s">
        <v>75</v>
      </c>
    </row>
    <row r="91" spans="2:65" s="1" customFormat="1" ht="22.5" customHeight="1">
      <c r="B91" s="28"/>
      <c r="C91" s="182" t="s">
        <v>140</v>
      </c>
      <c r="D91" s="182" t="s">
        <v>210</v>
      </c>
      <c r="E91" s="183" t="s">
        <v>567</v>
      </c>
      <c r="F91" s="184" t="s">
        <v>568</v>
      </c>
      <c r="G91" s="185" t="s">
        <v>137</v>
      </c>
      <c r="H91" s="186">
        <v>2</v>
      </c>
      <c r="I91" s="187"/>
      <c r="J91" s="187"/>
      <c r="K91" s="188">
        <f>ROUND(P91*H91,2)</f>
        <v>0</v>
      </c>
      <c r="L91" s="184" t="s">
        <v>1</v>
      </c>
      <c r="M91" s="32"/>
      <c r="N91" s="189" t="s">
        <v>1</v>
      </c>
      <c r="O91" s="159" t="s">
        <v>44</v>
      </c>
      <c r="P91" s="160">
        <f>I91+J91</f>
        <v>0</v>
      </c>
      <c r="Q91" s="160">
        <f>ROUND(I91*H91,2)</f>
        <v>0</v>
      </c>
      <c r="R91" s="160">
        <f>ROUND(J91*H91,2)</f>
        <v>0</v>
      </c>
      <c r="S91" s="53"/>
      <c r="T91" s="161">
        <f>S91*H91</f>
        <v>0</v>
      </c>
      <c r="U91" s="161">
        <v>0</v>
      </c>
      <c r="V91" s="161">
        <f>U91*H91</f>
        <v>0</v>
      </c>
      <c r="W91" s="161">
        <v>0</v>
      </c>
      <c r="X91" s="162">
        <f>W91*H91</f>
        <v>0</v>
      </c>
      <c r="AR91" s="12" t="s">
        <v>140</v>
      </c>
      <c r="AT91" s="12" t="s">
        <v>210</v>
      </c>
      <c r="AU91" s="12" t="s">
        <v>75</v>
      </c>
      <c r="AY91" s="12" t="s">
        <v>139</v>
      </c>
      <c r="BE91" s="163">
        <f>IF(O91="základní",K91,0)</f>
        <v>0</v>
      </c>
      <c r="BF91" s="163">
        <f>IF(O91="snížená",K91,0)</f>
        <v>0</v>
      </c>
      <c r="BG91" s="163">
        <f>IF(O91="zákl. přenesená",K91,0)</f>
        <v>0</v>
      </c>
      <c r="BH91" s="163">
        <f>IF(O91="sníž. přenesená",K91,0)</f>
        <v>0</v>
      </c>
      <c r="BI91" s="163">
        <f>IF(O91="nulová",K91,0)</f>
        <v>0</v>
      </c>
      <c r="BJ91" s="12" t="s">
        <v>83</v>
      </c>
      <c r="BK91" s="163">
        <f>ROUND(P91*H91,2)</f>
        <v>0</v>
      </c>
      <c r="BL91" s="12" t="s">
        <v>140</v>
      </c>
      <c r="BM91" s="12" t="s">
        <v>1161</v>
      </c>
    </row>
    <row r="92" spans="2:65" s="1" customFormat="1" ht="11.25">
      <c r="B92" s="28"/>
      <c r="C92" s="29"/>
      <c r="D92" s="164" t="s">
        <v>142</v>
      </c>
      <c r="E92" s="29"/>
      <c r="F92" s="165" t="s">
        <v>568</v>
      </c>
      <c r="G92" s="29"/>
      <c r="H92" s="29"/>
      <c r="I92" s="97"/>
      <c r="J92" s="97"/>
      <c r="K92" s="29"/>
      <c r="L92" s="29"/>
      <c r="M92" s="32"/>
      <c r="N92" s="166"/>
      <c r="O92" s="53"/>
      <c r="P92" s="53"/>
      <c r="Q92" s="53"/>
      <c r="R92" s="53"/>
      <c r="S92" s="53"/>
      <c r="T92" s="53"/>
      <c r="U92" s="53"/>
      <c r="V92" s="53"/>
      <c r="W92" s="53"/>
      <c r="X92" s="54"/>
      <c r="AT92" s="12" t="s">
        <v>142</v>
      </c>
      <c r="AU92" s="12" t="s">
        <v>75</v>
      </c>
    </row>
    <row r="93" spans="2:65" s="1" customFormat="1" ht="22.5" customHeight="1">
      <c r="B93" s="28"/>
      <c r="C93" s="149" t="s">
        <v>157</v>
      </c>
      <c r="D93" s="149" t="s">
        <v>134</v>
      </c>
      <c r="E93" s="150" t="s">
        <v>1162</v>
      </c>
      <c r="F93" s="151" t="s">
        <v>1163</v>
      </c>
      <c r="G93" s="152" t="s">
        <v>137</v>
      </c>
      <c r="H93" s="153">
        <v>2</v>
      </c>
      <c r="I93" s="154"/>
      <c r="J93" s="155"/>
      <c r="K93" s="156">
        <f>ROUND(P93*H93,2)</f>
        <v>0</v>
      </c>
      <c r="L93" s="151" t="s">
        <v>266</v>
      </c>
      <c r="M93" s="157"/>
      <c r="N93" s="158" t="s">
        <v>1</v>
      </c>
      <c r="O93" s="159" t="s">
        <v>44</v>
      </c>
      <c r="P93" s="160">
        <f>I93+J93</f>
        <v>0</v>
      </c>
      <c r="Q93" s="160">
        <f>ROUND(I93*H93,2)</f>
        <v>0</v>
      </c>
      <c r="R93" s="160">
        <f>ROUND(J93*H93,2)</f>
        <v>0</v>
      </c>
      <c r="S93" s="53"/>
      <c r="T93" s="161">
        <f>S93*H93</f>
        <v>0</v>
      </c>
      <c r="U93" s="161">
        <v>0</v>
      </c>
      <c r="V93" s="161">
        <f>U93*H93</f>
        <v>0</v>
      </c>
      <c r="W93" s="161">
        <v>0</v>
      </c>
      <c r="X93" s="162">
        <f>W93*H93</f>
        <v>0</v>
      </c>
      <c r="AR93" s="12" t="s">
        <v>138</v>
      </c>
      <c r="AT93" s="12" t="s">
        <v>134</v>
      </c>
      <c r="AU93" s="12" t="s">
        <v>75</v>
      </c>
      <c r="AY93" s="12" t="s">
        <v>139</v>
      </c>
      <c r="BE93" s="163">
        <f>IF(O93="základní",K93,0)</f>
        <v>0</v>
      </c>
      <c r="BF93" s="163">
        <f>IF(O93="snížená",K93,0)</f>
        <v>0</v>
      </c>
      <c r="BG93" s="163">
        <f>IF(O93="zákl. přenesená",K93,0)</f>
        <v>0</v>
      </c>
      <c r="BH93" s="163">
        <f>IF(O93="sníž. přenesená",K93,0)</f>
        <v>0</v>
      </c>
      <c r="BI93" s="163">
        <f>IF(O93="nulová",K93,0)</f>
        <v>0</v>
      </c>
      <c r="BJ93" s="12" t="s">
        <v>83</v>
      </c>
      <c r="BK93" s="163">
        <f>ROUND(P93*H93,2)</f>
        <v>0</v>
      </c>
      <c r="BL93" s="12" t="s">
        <v>140</v>
      </c>
      <c r="BM93" s="12" t="s">
        <v>1164</v>
      </c>
    </row>
    <row r="94" spans="2:65" s="1" customFormat="1" ht="19.5">
      <c r="B94" s="28"/>
      <c r="C94" s="29"/>
      <c r="D94" s="164" t="s">
        <v>142</v>
      </c>
      <c r="E94" s="29"/>
      <c r="F94" s="165" t="s">
        <v>1163</v>
      </c>
      <c r="G94" s="29"/>
      <c r="H94" s="29"/>
      <c r="I94" s="97"/>
      <c r="J94" s="97"/>
      <c r="K94" s="29"/>
      <c r="L94" s="29"/>
      <c r="M94" s="32"/>
      <c r="N94" s="166"/>
      <c r="O94" s="53"/>
      <c r="P94" s="53"/>
      <c r="Q94" s="53"/>
      <c r="R94" s="53"/>
      <c r="S94" s="53"/>
      <c r="T94" s="53"/>
      <c r="U94" s="53"/>
      <c r="V94" s="53"/>
      <c r="W94" s="53"/>
      <c r="X94" s="54"/>
      <c r="AT94" s="12" t="s">
        <v>142</v>
      </c>
      <c r="AU94" s="12" t="s">
        <v>75</v>
      </c>
    </row>
    <row r="95" spans="2:65" s="1" customFormat="1" ht="16.5" customHeight="1">
      <c r="B95" s="28"/>
      <c r="C95" s="182" t="s">
        <v>161</v>
      </c>
      <c r="D95" s="182" t="s">
        <v>210</v>
      </c>
      <c r="E95" s="183" t="s">
        <v>1165</v>
      </c>
      <c r="F95" s="184" t="s">
        <v>1166</v>
      </c>
      <c r="G95" s="185" t="s">
        <v>137</v>
      </c>
      <c r="H95" s="186">
        <v>2</v>
      </c>
      <c r="I95" s="187"/>
      <c r="J95" s="187"/>
      <c r="K95" s="188">
        <f>ROUND(P95*H95,2)</f>
        <v>0</v>
      </c>
      <c r="L95" s="184" t="s">
        <v>1</v>
      </c>
      <c r="M95" s="32"/>
      <c r="N95" s="189" t="s">
        <v>1</v>
      </c>
      <c r="O95" s="159" t="s">
        <v>44</v>
      </c>
      <c r="P95" s="160">
        <f>I95+J95</f>
        <v>0</v>
      </c>
      <c r="Q95" s="160">
        <f>ROUND(I95*H95,2)</f>
        <v>0</v>
      </c>
      <c r="R95" s="160">
        <f>ROUND(J95*H95,2)</f>
        <v>0</v>
      </c>
      <c r="S95" s="53"/>
      <c r="T95" s="161">
        <f>S95*H95</f>
        <v>0</v>
      </c>
      <c r="U95" s="161">
        <v>0</v>
      </c>
      <c r="V95" s="161">
        <f>U95*H95</f>
        <v>0</v>
      </c>
      <c r="W95" s="161">
        <v>0</v>
      </c>
      <c r="X95" s="162">
        <f>W95*H95</f>
        <v>0</v>
      </c>
      <c r="AR95" s="12" t="s">
        <v>140</v>
      </c>
      <c r="AT95" s="12" t="s">
        <v>210</v>
      </c>
      <c r="AU95" s="12" t="s">
        <v>75</v>
      </c>
      <c r="AY95" s="12" t="s">
        <v>139</v>
      </c>
      <c r="BE95" s="163">
        <f>IF(O95="základní",K95,0)</f>
        <v>0</v>
      </c>
      <c r="BF95" s="163">
        <f>IF(O95="snížená",K95,0)</f>
        <v>0</v>
      </c>
      <c r="BG95" s="163">
        <f>IF(O95="zákl. přenesená",K95,0)</f>
        <v>0</v>
      </c>
      <c r="BH95" s="163">
        <f>IF(O95="sníž. přenesená",K95,0)</f>
        <v>0</v>
      </c>
      <c r="BI95" s="163">
        <f>IF(O95="nulová",K95,0)</f>
        <v>0</v>
      </c>
      <c r="BJ95" s="12" t="s">
        <v>83</v>
      </c>
      <c r="BK95" s="163">
        <f>ROUND(P95*H95,2)</f>
        <v>0</v>
      </c>
      <c r="BL95" s="12" t="s">
        <v>140</v>
      </c>
      <c r="BM95" s="12" t="s">
        <v>1167</v>
      </c>
    </row>
    <row r="96" spans="2:65" s="1" customFormat="1" ht="11.25">
      <c r="B96" s="28"/>
      <c r="C96" s="29"/>
      <c r="D96" s="164" t="s">
        <v>142</v>
      </c>
      <c r="E96" s="29"/>
      <c r="F96" s="165" t="s">
        <v>1166</v>
      </c>
      <c r="G96" s="29"/>
      <c r="H96" s="29"/>
      <c r="I96" s="97"/>
      <c r="J96" s="97"/>
      <c r="K96" s="29"/>
      <c r="L96" s="29"/>
      <c r="M96" s="32"/>
      <c r="N96" s="166"/>
      <c r="O96" s="53"/>
      <c r="P96" s="53"/>
      <c r="Q96" s="53"/>
      <c r="R96" s="53"/>
      <c r="S96" s="53"/>
      <c r="T96" s="53"/>
      <c r="U96" s="53"/>
      <c r="V96" s="53"/>
      <c r="W96" s="53"/>
      <c r="X96" s="54"/>
      <c r="AT96" s="12" t="s">
        <v>142</v>
      </c>
      <c r="AU96" s="12" t="s">
        <v>75</v>
      </c>
    </row>
    <row r="97" spans="2:65" s="1" customFormat="1" ht="22.5" customHeight="1">
      <c r="B97" s="28"/>
      <c r="C97" s="149" t="s">
        <v>165</v>
      </c>
      <c r="D97" s="149" t="s">
        <v>134</v>
      </c>
      <c r="E97" s="150" t="s">
        <v>539</v>
      </c>
      <c r="F97" s="151" t="s">
        <v>540</v>
      </c>
      <c r="G97" s="152" t="s">
        <v>292</v>
      </c>
      <c r="H97" s="153">
        <v>60</v>
      </c>
      <c r="I97" s="154"/>
      <c r="J97" s="155"/>
      <c r="K97" s="156">
        <f>ROUND(P97*H97,2)</f>
        <v>0</v>
      </c>
      <c r="L97" s="151" t="s">
        <v>266</v>
      </c>
      <c r="M97" s="157"/>
      <c r="N97" s="158" t="s">
        <v>1</v>
      </c>
      <c r="O97" s="159" t="s">
        <v>44</v>
      </c>
      <c r="P97" s="160">
        <f>I97+J97</f>
        <v>0</v>
      </c>
      <c r="Q97" s="160">
        <f>ROUND(I97*H97,2)</f>
        <v>0</v>
      </c>
      <c r="R97" s="160">
        <f>ROUND(J97*H97,2)</f>
        <v>0</v>
      </c>
      <c r="S97" s="53"/>
      <c r="T97" s="161">
        <f>S97*H97</f>
        <v>0</v>
      </c>
      <c r="U97" s="161">
        <v>0</v>
      </c>
      <c r="V97" s="161">
        <f>U97*H97</f>
        <v>0</v>
      </c>
      <c r="W97" s="161">
        <v>0</v>
      </c>
      <c r="X97" s="162">
        <f>W97*H97</f>
        <v>0</v>
      </c>
      <c r="AR97" s="12" t="s">
        <v>138</v>
      </c>
      <c r="AT97" s="12" t="s">
        <v>134</v>
      </c>
      <c r="AU97" s="12" t="s">
        <v>75</v>
      </c>
      <c r="AY97" s="12" t="s">
        <v>139</v>
      </c>
      <c r="BE97" s="163">
        <f>IF(O97="základní",K97,0)</f>
        <v>0</v>
      </c>
      <c r="BF97" s="163">
        <f>IF(O97="snížená",K97,0)</f>
        <v>0</v>
      </c>
      <c r="BG97" s="163">
        <f>IF(O97="zákl. přenesená",K97,0)</f>
        <v>0</v>
      </c>
      <c r="BH97" s="163">
        <f>IF(O97="sníž. přenesená",K97,0)</f>
        <v>0</v>
      </c>
      <c r="BI97" s="163">
        <f>IF(O97="nulová",K97,0)</f>
        <v>0</v>
      </c>
      <c r="BJ97" s="12" t="s">
        <v>83</v>
      </c>
      <c r="BK97" s="163">
        <f>ROUND(P97*H97,2)</f>
        <v>0</v>
      </c>
      <c r="BL97" s="12" t="s">
        <v>140</v>
      </c>
      <c r="BM97" s="12" t="s">
        <v>1168</v>
      </c>
    </row>
    <row r="98" spans="2:65" s="1" customFormat="1" ht="11.25">
      <c r="B98" s="28"/>
      <c r="C98" s="29"/>
      <c r="D98" s="164" t="s">
        <v>142</v>
      </c>
      <c r="E98" s="29"/>
      <c r="F98" s="165" t="s">
        <v>540</v>
      </c>
      <c r="G98" s="29"/>
      <c r="H98" s="29"/>
      <c r="I98" s="97"/>
      <c r="J98" s="97"/>
      <c r="K98" s="29"/>
      <c r="L98" s="29"/>
      <c r="M98" s="32"/>
      <c r="N98" s="166"/>
      <c r="O98" s="53"/>
      <c r="P98" s="53"/>
      <c r="Q98" s="53"/>
      <c r="R98" s="53"/>
      <c r="S98" s="53"/>
      <c r="T98" s="53"/>
      <c r="U98" s="53"/>
      <c r="V98" s="53"/>
      <c r="W98" s="53"/>
      <c r="X98" s="54"/>
      <c r="AT98" s="12" t="s">
        <v>142</v>
      </c>
      <c r="AU98" s="12" t="s">
        <v>75</v>
      </c>
    </row>
    <row r="99" spans="2:65" s="1" customFormat="1" ht="16.5" customHeight="1">
      <c r="B99" s="28"/>
      <c r="C99" s="182" t="s">
        <v>138</v>
      </c>
      <c r="D99" s="182" t="s">
        <v>210</v>
      </c>
      <c r="E99" s="183" t="s">
        <v>543</v>
      </c>
      <c r="F99" s="184" t="s">
        <v>544</v>
      </c>
      <c r="G99" s="185" t="s">
        <v>292</v>
      </c>
      <c r="H99" s="186">
        <v>60</v>
      </c>
      <c r="I99" s="187"/>
      <c r="J99" s="187"/>
      <c r="K99" s="188">
        <f>ROUND(P99*H99,2)</f>
        <v>0</v>
      </c>
      <c r="L99" s="184" t="s">
        <v>1</v>
      </c>
      <c r="M99" s="32"/>
      <c r="N99" s="189" t="s">
        <v>1</v>
      </c>
      <c r="O99" s="159" t="s">
        <v>44</v>
      </c>
      <c r="P99" s="160">
        <f>I99+J99</f>
        <v>0</v>
      </c>
      <c r="Q99" s="160">
        <f>ROUND(I99*H99,2)</f>
        <v>0</v>
      </c>
      <c r="R99" s="160">
        <f>ROUND(J99*H99,2)</f>
        <v>0</v>
      </c>
      <c r="S99" s="53"/>
      <c r="T99" s="161">
        <f>S99*H99</f>
        <v>0</v>
      </c>
      <c r="U99" s="161">
        <v>0</v>
      </c>
      <c r="V99" s="161">
        <f>U99*H99</f>
        <v>0</v>
      </c>
      <c r="W99" s="161">
        <v>0</v>
      </c>
      <c r="X99" s="162">
        <f>W99*H99</f>
        <v>0</v>
      </c>
      <c r="AR99" s="12" t="s">
        <v>140</v>
      </c>
      <c r="AT99" s="12" t="s">
        <v>210</v>
      </c>
      <c r="AU99" s="12" t="s">
        <v>75</v>
      </c>
      <c r="AY99" s="12" t="s">
        <v>139</v>
      </c>
      <c r="BE99" s="163">
        <f>IF(O99="základní",K99,0)</f>
        <v>0</v>
      </c>
      <c r="BF99" s="163">
        <f>IF(O99="snížená",K99,0)</f>
        <v>0</v>
      </c>
      <c r="BG99" s="163">
        <f>IF(O99="zákl. přenesená",K99,0)</f>
        <v>0</v>
      </c>
      <c r="BH99" s="163">
        <f>IF(O99="sníž. přenesená",K99,0)</f>
        <v>0</v>
      </c>
      <c r="BI99" s="163">
        <f>IF(O99="nulová",K99,0)</f>
        <v>0</v>
      </c>
      <c r="BJ99" s="12" t="s">
        <v>83</v>
      </c>
      <c r="BK99" s="163">
        <f>ROUND(P99*H99,2)</f>
        <v>0</v>
      </c>
      <c r="BL99" s="12" t="s">
        <v>140</v>
      </c>
      <c r="BM99" s="12" t="s">
        <v>1169</v>
      </c>
    </row>
    <row r="100" spans="2:65" s="1" customFormat="1" ht="11.25">
      <c r="B100" s="28"/>
      <c r="C100" s="29"/>
      <c r="D100" s="164" t="s">
        <v>142</v>
      </c>
      <c r="E100" s="29"/>
      <c r="F100" s="165" t="s">
        <v>544</v>
      </c>
      <c r="G100" s="29"/>
      <c r="H100" s="29"/>
      <c r="I100" s="97"/>
      <c r="J100" s="97"/>
      <c r="K100" s="29"/>
      <c r="L100" s="29"/>
      <c r="M100" s="32"/>
      <c r="N100" s="166"/>
      <c r="O100" s="53"/>
      <c r="P100" s="53"/>
      <c r="Q100" s="53"/>
      <c r="R100" s="53"/>
      <c r="S100" s="53"/>
      <c r="T100" s="53"/>
      <c r="U100" s="53"/>
      <c r="V100" s="53"/>
      <c r="W100" s="53"/>
      <c r="X100" s="54"/>
      <c r="AT100" s="12" t="s">
        <v>142</v>
      </c>
      <c r="AU100" s="12" t="s">
        <v>75</v>
      </c>
    </row>
    <row r="101" spans="2:65" s="1" customFormat="1" ht="22.5" customHeight="1">
      <c r="B101" s="28"/>
      <c r="C101" s="149" t="s">
        <v>172</v>
      </c>
      <c r="D101" s="149" t="s">
        <v>134</v>
      </c>
      <c r="E101" s="150" t="s">
        <v>547</v>
      </c>
      <c r="F101" s="151" t="s">
        <v>548</v>
      </c>
      <c r="G101" s="152" t="s">
        <v>137</v>
      </c>
      <c r="H101" s="153">
        <v>12</v>
      </c>
      <c r="I101" s="154"/>
      <c r="J101" s="155"/>
      <c r="K101" s="156">
        <f>ROUND(P101*H101,2)</f>
        <v>0</v>
      </c>
      <c r="L101" s="151" t="s">
        <v>266</v>
      </c>
      <c r="M101" s="157"/>
      <c r="N101" s="158" t="s">
        <v>1</v>
      </c>
      <c r="O101" s="159" t="s">
        <v>44</v>
      </c>
      <c r="P101" s="160">
        <f>I101+J101</f>
        <v>0</v>
      </c>
      <c r="Q101" s="160">
        <f>ROUND(I101*H101,2)</f>
        <v>0</v>
      </c>
      <c r="R101" s="160">
        <f>ROUND(J101*H101,2)</f>
        <v>0</v>
      </c>
      <c r="S101" s="53"/>
      <c r="T101" s="161">
        <f>S101*H101</f>
        <v>0</v>
      </c>
      <c r="U101" s="161">
        <v>0</v>
      </c>
      <c r="V101" s="161">
        <f>U101*H101</f>
        <v>0</v>
      </c>
      <c r="W101" s="161">
        <v>0</v>
      </c>
      <c r="X101" s="162">
        <f>W101*H101</f>
        <v>0</v>
      </c>
      <c r="AR101" s="12" t="s">
        <v>138</v>
      </c>
      <c r="AT101" s="12" t="s">
        <v>134</v>
      </c>
      <c r="AU101" s="12" t="s">
        <v>75</v>
      </c>
      <c r="AY101" s="12" t="s">
        <v>139</v>
      </c>
      <c r="BE101" s="163">
        <f>IF(O101="základní",K101,0)</f>
        <v>0</v>
      </c>
      <c r="BF101" s="163">
        <f>IF(O101="snížená",K101,0)</f>
        <v>0</v>
      </c>
      <c r="BG101" s="163">
        <f>IF(O101="zákl. přenesená",K101,0)</f>
        <v>0</v>
      </c>
      <c r="BH101" s="163">
        <f>IF(O101="sníž. přenesená",K101,0)</f>
        <v>0</v>
      </c>
      <c r="BI101" s="163">
        <f>IF(O101="nulová",K101,0)</f>
        <v>0</v>
      </c>
      <c r="BJ101" s="12" t="s">
        <v>83</v>
      </c>
      <c r="BK101" s="163">
        <f>ROUND(P101*H101,2)</f>
        <v>0</v>
      </c>
      <c r="BL101" s="12" t="s">
        <v>140</v>
      </c>
      <c r="BM101" s="12" t="s">
        <v>1170</v>
      </c>
    </row>
    <row r="102" spans="2:65" s="1" customFormat="1" ht="19.5">
      <c r="B102" s="28"/>
      <c r="C102" s="29"/>
      <c r="D102" s="164" t="s">
        <v>142</v>
      </c>
      <c r="E102" s="29"/>
      <c r="F102" s="165" t="s">
        <v>548</v>
      </c>
      <c r="G102" s="29"/>
      <c r="H102" s="29"/>
      <c r="I102" s="97"/>
      <c r="J102" s="97"/>
      <c r="K102" s="29"/>
      <c r="L102" s="29"/>
      <c r="M102" s="32"/>
      <c r="N102" s="166"/>
      <c r="O102" s="53"/>
      <c r="P102" s="53"/>
      <c r="Q102" s="53"/>
      <c r="R102" s="53"/>
      <c r="S102" s="53"/>
      <c r="T102" s="53"/>
      <c r="U102" s="53"/>
      <c r="V102" s="53"/>
      <c r="W102" s="53"/>
      <c r="X102" s="54"/>
      <c r="AT102" s="12" t="s">
        <v>142</v>
      </c>
      <c r="AU102" s="12" t="s">
        <v>75</v>
      </c>
    </row>
    <row r="103" spans="2:65" s="1" customFormat="1" ht="22.5" customHeight="1">
      <c r="B103" s="28"/>
      <c r="C103" s="182" t="s">
        <v>176</v>
      </c>
      <c r="D103" s="182" t="s">
        <v>210</v>
      </c>
      <c r="E103" s="183" t="s">
        <v>551</v>
      </c>
      <c r="F103" s="184" t="s">
        <v>552</v>
      </c>
      <c r="G103" s="185" t="s">
        <v>137</v>
      </c>
      <c r="H103" s="186">
        <v>12</v>
      </c>
      <c r="I103" s="187"/>
      <c r="J103" s="187"/>
      <c r="K103" s="188">
        <f>ROUND(P103*H103,2)</f>
        <v>0</v>
      </c>
      <c r="L103" s="184" t="s">
        <v>1</v>
      </c>
      <c r="M103" s="32"/>
      <c r="N103" s="189" t="s">
        <v>1</v>
      </c>
      <c r="O103" s="159" t="s">
        <v>44</v>
      </c>
      <c r="P103" s="160">
        <f>I103+J103</f>
        <v>0</v>
      </c>
      <c r="Q103" s="160">
        <f>ROUND(I103*H103,2)</f>
        <v>0</v>
      </c>
      <c r="R103" s="160">
        <f>ROUND(J103*H103,2)</f>
        <v>0</v>
      </c>
      <c r="S103" s="53"/>
      <c r="T103" s="161">
        <f>S103*H103</f>
        <v>0</v>
      </c>
      <c r="U103" s="161">
        <v>0</v>
      </c>
      <c r="V103" s="161">
        <f>U103*H103</f>
        <v>0</v>
      </c>
      <c r="W103" s="161">
        <v>0</v>
      </c>
      <c r="X103" s="162">
        <f>W103*H103</f>
        <v>0</v>
      </c>
      <c r="AR103" s="12" t="s">
        <v>140</v>
      </c>
      <c r="AT103" s="12" t="s">
        <v>210</v>
      </c>
      <c r="AU103" s="12" t="s">
        <v>75</v>
      </c>
      <c r="AY103" s="12" t="s">
        <v>139</v>
      </c>
      <c r="BE103" s="163">
        <f>IF(O103="základní",K103,0)</f>
        <v>0</v>
      </c>
      <c r="BF103" s="163">
        <f>IF(O103="snížená",K103,0)</f>
        <v>0</v>
      </c>
      <c r="BG103" s="163">
        <f>IF(O103="zákl. přenesená",K103,0)</f>
        <v>0</v>
      </c>
      <c r="BH103" s="163">
        <f>IF(O103="sníž. přenesená",K103,0)</f>
        <v>0</v>
      </c>
      <c r="BI103" s="163">
        <f>IF(O103="nulová",K103,0)</f>
        <v>0</v>
      </c>
      <c r="BJ103" s="12" t="s">
        <v>83</v>
      </c>
      <c r="BK103" s="163">
        <f>ROUND(P103*H103,2)</f>
        <v>0</v>
      </c>
      <c r="BL103" s="12" t="s">
        <v>140</v>
      </c>
      <c r="BM103" s="12" t="s">
        <v>1171</v>
      </c>
    </row>
    <row r="104" spans="2:65" s="1" customFormat="1" ht="11.25">
      <c r="B104" s="28"/>
      <c r="C104" s="29"/>
      <c r="D104" s="164" t="s">
        <v>142</v>
      </c>
      <c r="E104" s="29"/>
      <c r="F104" s="165" t="s">
        <v>552</v>
      </c>
      <c r="G104" s="29"/>
      <c r="H104" s="29"/>
      <c r="I104" s="97"/>
      <c r="J104" s="97"/>
      <c r="K104" s="29"/>
      <c r="L104" s="29"/>
      <c r="M104" s="32"/>
      <c r="N104" s="166"/>
      <c r="O104" s="53"/>
      <c r="P104" s="53"/>
      <c r="Q104" s="53"/>
      <c r="R104" s="53"/>
      <c r="S104" s="53"/>
      <c r="T104" s="53"/>
      <c r="U104" s="53"/>
      <c r="V104" s="53"/>
      <c r="W104" s="53"/>
      <c r="X104" s="54"/>
      <c r="AT104" s="12" t="s">
        <v>142</v>
      </c>
      <c r="AU104" s="12" t="s">
        <v>75</v>
      </c>
    </row>
    <row r="105" spans="2:65" s="1" customFormat="1" ht="22.5" customHeight="1">
      <c r="B105" s="28"/>
      <c r="C105" s="149" t="s">
        <v>180</v>
      </c>
      <c r="D105" s="149" t="s">
        <v>134</v>
      </c>
      <c r="E105" s="150" t="s">
        <v>1172</v>
      </c>
      <c r="F105" s="151" t="s">
        <v>1173</v>
      </c>
      <c r="G105" s="152" t="s">
        <v>292</v>
      </c>
      <c r="H105" s="153">
        <v>20</v>
      </c>
      <c r="I105" s="154"/>
      <c r="J105" s="155"/>
      <c r="K105" s="156">
        <f>ROUND(P105*H105,2)</f>
        <v>0</v>
      </c>
      <c r="L105" s="151" t="s">
        <v>266</v>
      </c>
      <c r="M105" s="157"/>
      <c r="N105" s="158" t="s">
        <v>1</v>
      </c>
      <c r="O105" s="159" t="s">
        <v>44</v>
      </c>
      <c r="P105" s="160">
        <f>I105+J105</f>
        <v>0</v>
      </c>
      <c r="Q105" s="160">
        <f>ROUND(I105*H105,2)</f>
        <v>0</v>
      </c>
      <c r="R105" s="160">
        <f>ROUND(J105*H105,2)</f>
        <v>0</v>
      </c>
      <c r="S105" s="53"/>
      <c r="T105" s="161">
        <f>S105*H105</f>
        <v>0</v>
      </c>
      <c r="U105" s="161">
        <v>0</v>
      </c>
      <c r="V105" s="161">
        <f>U105*H105</f>
        <v>0</v>
      </c>
      <c r="W105" s="161">
        <v>0</v>
      </c>
      <c r="X105" s="162">
        <f>W105*H105</f>
        <v>0</v>
      </c>
      <c r="AR105" s="12" t="s">
        <v>138</v>
      </c>
      <c r="AT105" s="12" t="s">
        <v>134</v>
      </c>
      <c r="AU105" s="12" t="s">
        <v>75</v>
      </c>
      <c r="AY105" s="12" t="s">
        <v>139</v>
      </c>
      <c r="BE105" s="163">
        <f>IF(O105="základní",K105,0)</f>
        <v>0</v>
      </c>
      <c r="BF105" s="163">
        <f>IF(O105="snížená",K105,0)</f>
        <v>0</v>
      </c>
      <c r="BG105" s="163">
        <f>IF(O105="zákl. přenesená",K105,0)</f>
        <v>0</v>
      </c>
      <c r="BH105" s="163">
        <f>IF(O105="sníž. přenesená",K105,0)</f>
        <v>0</v>
      </c>
      <c r="BI105" s="163">
        <f>IF(O105="nulová",K105,0)</f>
        <v>0</v>
      </c>
      <c r="BJ105" s="12" t="s">
        <v>83</v>
      </c>
      <c r="BK105" s="163">
        <f>ROUND(P105*H105,2)</f>
        <v>0</v>
      </c>
      <c r="BL105" s="12" t="s">
        <v>140</v>
      </c>
      <c r="BM105" s="12" t="s">
        <v>1174</v>
      </c>
    </row>
    <row r="106" spans="2:65" s="1" customFormat="1" ht="11.25">
      <c r="B106" s="28"/>
      <c r="C106" s="29"/>
      <c r="D106" s="164" t="s">
        <v>142</v>
      </c>
      <c r="E106" s="29"/>
      <c r="F106" s="165" t="s">
        <v>1173</v>
      </c>
      <c r="G106" s="29"/>
      <c r="H106" s="29"/>
      <c r="I106" s="97"/>
      <c r="J106" s="97"/>
      <c r="K106" s="29"/>
      <c r="L106" s="29"/>
      <c r="M106" s="32"/>
      <c r="N106" s="166"/>
      <c r="O106" s="53"/>
      <c r="P106" s="53"/>
      <c r="Q106" s="53"/>
      <c r="R106" s="53"/>
      <c r="S106" s="53"/>
      <c r="T106" s="53"/>
      <c r="U106" s="53"/>
      <c r="V106" s="53"/>
      <c r="W106" s="53"/>
      <c r="X106" s="54"/>
      <c r="AT106" s="12" t="s">
        <v>142</v>
      </c>
      <c r="AU106" s="12" t="s">
        <v>75</v>
      </c>
    </row>
    <row r="107" spans="2:65" s="1" customFormat="1" ht="22.5" customHeight="1">
      <c r="B107" s="28"/>
      <c r="C107" s="149" t="s">
        <v>184</v>
      </c>
      <c r="D107" s="149" t="s">
        <v>134</v>
      </c>
      <c r="E107" s="150" t="s">
        <v>583</v>
      </c>
      <c r="F107" s="151" t="s">
        <v>584</v>
      </c>
      <c r="G107" s="152" t="s">
        <v>292</v>
      </c>
      <c r="H107" s="153">
        <v>45</v>
      </c>
      <c r="I107" s="154"/>
      <c r="J107" s="155"/>
      <c r="K107" s="156">
        <f>ROUND(P107*H107,2)</f>
        <v>0</v>
      </c>
      <c r="L107" s="151" t="s">
        <v>266</v>
      </c>
      <c r="M107" s="157"/>
      <c r="N107" s="158" t="s">
        <v>1</v>
      </c>
      <c r="O107" s="159" t="s">
        <v>44</v>
      </c>
      <c r="P107" s="160">
        <f>I107+J107</f>
        <v>0</v>
      </c>
      <c r="Q107" s="160">
        <f>ROUND(I107*H107,2)</f>
        <v>0</v>
      </c>
      <c r="R107" s="160">
        <f>ROUND(J107*H107,2)</f>
        <v>0</v>
      </c>
      <c r="S107" s="53"/>
      <c r="T107" s="161">
        <f>S107*H107</f>
        <v>0</v>
      </c>
      <c r="U107" s="161">
        <v>0</v>
      </c>
      <c r="V107" s="161">
        <f>U107*H107</f>
        <v>0</v>
      </c>
      <c r="W107" s="161">
        <v>0</v>
      </c>
      <c r="X107" s="162">
        <f>W107*H107</f>
        <v>0</v>
      </c>
      <c r="AR107" s="12" t="s">
        <v>138</v>
      </c>
      <c r="AT107" s="12" t="s">
        <v>134</v>
      </c>
      <c r="AU107" s="12" t="s">
        <v>75</v>
      </c>
      <c r="AY107" s="12" t="s">
        <v>139</v>
      </c>
      <c r="BE107" s="163">
        <f>IF(O107="základní",K107,0)</f>
        <v>0</v>
      </c>
      <c r="BF107" s="163">
        <f>IF(O107="snížená",K107,0)</f>
        <v>0</v>
      </c>
      <c r="BG107" s="163">
        <f>IF(O107="zákl. přenesená",K107,0)</f>
        <v>0</v>
      </c>
      <c r="BH107" s="163">
        <f>IF(O107="sníž. přenesená",K107,0)</f>
        <v>0</v>
      </c>
      <c r="BI107" s="163">
        <f>IF(O107="nulová",K107,0)</f>
        <v>0</v>
      </c>
      <c r="BJ107" s="12" t="s">
        <v>83</v>
      </c>
      <c r="BK107" s="163">
        <f>ROUND(P107*H107,2)</f>
        <v>0</v>
      </c>
      <c r="BL107" s="12" t="s">
        <v>140</v>
      </c>
      <c r="BM107" s="12" t="s">
        <v>1175</v>
      </c>
    </row>
    <row r="108" spans="2:65" s="1" customFormat="1" ht="11.25">
      <c r="B108" s="28"/>
      <c r="C108" s="29"/>
      <c r="D108" s="164" t="s">
        <v>142</v>
      </c>
      <c r="E108" s="29"/>
      <c r="F108" s="165" t="s">
        <v>584</v>
      </c>
      <c r="G108" s="29"/>
      <c r="H108" s="29"/>
      <c r="I108" s="97"/>
      <c r="J108" s="97"/>
      <c r="K108" s="29"/>
      <c r="L108" s="29"/>
      <c r="M108" s="32"/>
      <c r="N108" s="166"/>
      <c r="O108" s="53"/>
      <c r="P108" s="53"/>
      <c r="Q108" s="53"/>
      <c r="R108" s="53"/>
      <c r="S108" s="53"/>
      <c r="T108" s="53"/>
      <c r="U108" s="53"/>
      <c r="V108" s="53"/>
      <c r="W108" s="53"/>
      <c r="X108" s="54"/>
      <c r="AT108" s="12" t="s">
        <v>142</v>
      </c>
      <c r="AU108" s="12" t="s">
        <v>75</v>
      </c>
    </row>
    <row r="109" spans="2:65" s="1" customFormat="1" ht="16.5" customHeight="1">
      <c r="B109" s="28"/>
      <c r="C109" s="182" t="s">
        <v>188</v>
      </c>
      <c r="D109" s="182" t="s">
        <v>210</v>
      </c>
      <c r="E109" s="183" t="s">
        <v>1176</v>
      </c>
      <c r="F109" s="184" t="s">
        <v>1177</v>
      </c>
      <c r="G109" s="185" t="s">
        <v>292</v>
      </c>
      <c r="H109" s="186">
        <v>65</v>
      </c>
      <c r="I109" s="187"/>
      <c r="J109" s="187"/>
      <c r="K109" s="188">
        <f>ROUND(P109*H109,2)</f>
        <v>0</v>
      </c>
      <c r="L109" s="184" t="s">
        <v>1</v>
      </c>
      <c r="M109" s="32"/>
      <c r="N109" s="189" t="s">
        <v>1</v>
      </c>
      <c r="O109" s="159" t="s">
        <v>44</v>
      </c>
      <c r="P109" s="160">
        <f>I109+J109</f>
        <v>0</v>
      </c>
      <c r="Q109" s="160">
        <f>ROUND(I109*H109,2)</f>
        <v>0</v>
      </c>
      <c r="R109" s="160">
        <f>ROUND(J109*H109,2)</f>
        <v>0</v>
      </c>
      <c r="S109" s="53"/>
      <c r="T109" s="161">
        <f>S109*H109</f>
        <v>0</v>
      </c>
      <c r="U109" s="161">
        <v>0</v>
      </c>
      <c r="V109" s="161">
        <f>U109*H109</f>
        <v>0</v>
      </c>
      <c r="W109" s="161">
        <v>0</v>
      </c>
      <c r="X109" s="162">
        <f>W109*H109</f>
        <v>0</v>
      </c>
      <c r="AR109" s="12" t="s">
        <v>140</v>
      </c>
      <c r="AT109" s="12" t="s">
        <v>210</v>
      </c>
      <c r="AU109" s="12" t="s">
        <v>75</v>
      </c>
      <c r="AY109" s="12" t="s">
        <v>139</v>
      </c>
      <c r="BE109" s="163">
        <f>IF(O109="základní",K109,0)</f>
        <v>0</v>
      </c>
      <c r="BF109" s="163">
        <f>IF(O109="snížená",K109,0)</f>
        <v>0</v>
      </c>
      <c r="BG109" s="163">
        <f>IF(O109="zákl. přenesená",K109,0)</f>
        <v>0</v>
      </c>
      <c r="BH109" s="163">
        <f>IF(O109="sníž. přenesená",K109,0)</f>
        <v>0</v>
      </c>
      <c r="BI109" s="163">
        <f>IF(O109="nulová",K109,0)</f>
        <v>0</v>
      </c>
      <c r="BJ109" s="12" t="s">
        <v>83</v>
      </c>
      <c r="BK109" s="163">
        <f>ROUND(P109*H109,2)</f>
        <v>0</v>
      </c>
      <c r="BL109" s="12" t="s">
        <v>140</v>
      </c>
      <c r="BM109" s="12" t="s">
        <v>1178</v>
      </c>
    </row>
    <row r="110" spans="2:65" s="1" customFormat="1" ht="11.25">
      <c r="B110" s="28"/>
      <c r="C110" s="29"/>
      <c r="D110" s="164" t="s">
        <v>142</v>
      </c>
      <c r="E110" s="29"/>
      <c r="F110" s="165" t="s">
        <v>1177</v>
      </c>
      <c r="G110" s="29"/>
      <c r="H110" s="29"/>
      <c r="I110" s="97"/>
      <c r="J110" s="97"/>
      <c r="K110" s="29"/>
      <c r="L110" s="29"/>
      <c r="M110" s="32"/>
      <c r="N110" s="166"/>
      <c r="O110" s="53"/>
      <c r="P110" s="53"/>
      <c r="Q110" s="53"/>
      <c r="R110" s="53"/>
      <c r="S110" s="53"/>
      <c r="T110" s="53"/>
      <c r="U110" s="53"/>
      <c r="V110" s="53"/>
      <c r="W110" s="53"/>
      <c r="X110" s="54"/>
      <c r="AT110" s="12" t="s">
        <v>142</v>
      </c>
      <c r="AU110" s="12" t="s">
        <v>75</v>
      </c>
    </row>
    <row r="111" spans="2:65" s="1" customFormat="1" ht="16.5" customHeight="1">
      <c r="B111" s="28"/>
      <c r="C111" s="182" t="s">
        <v>192</v>
      </c>
      <c r="D111" s="182" t="s">
        <v>210</v>
      </c>
      <c r="E111" s="183" t="s">
        <v>637</v>
      </c>
      <c r="F111" s="184" t="s">
        <v>1179</v>
      </c>
      <c r="G111" s="185" t="s">
        <v>137</v>
      </c>
      <c r="H111" s="186">
        <v>8</v>
      </c>
      <c r="I111" s="187"/>
      <c r="J111" s="187"/>
      <c r="K111" s="188">
        <f>ROUND(P111*H111,2)</f>
        <v>0</v>
      </c>
      <c r="L111" s="184" t="s">
        <v>1</v>
      </c>
      <c r="M111" s="32"/>
      <c r="N111" s="189" t="s">
        <v>1</v>
      </c>
      <c r="O111" s="159" t="s">
        <v>44</v>
      </c>
      <c r="P111" s="160">
        <f>I111+J111</f>
        <v>0</v>
      </c>
      <c r="Q111" s="160">
        <f>ROUND(I111*H111,2)</f>
        <v>0</v>
      </c>
      <c r="R111" s="160">
        <f>ROUND(J111*H111,2)</f>
        <v>0</v>
      </c>
      <c r="S111" s="53"/>
      <c r="T111" s="161">
        <f>S111*H111</f>
        <v>0</v>
      </c>
      <c r="U111" s="161">
        <v>0</v>
      </c>
      <c r="V111" s="161">
        <f>U111*H111</f>
        <v>0</v>
      </c>
      <c r="W111" s="161">
        <v>0</v>
      </c>
      <c r="X111" s="162">
        <f>W111*H111</f>
        <v>0</v>
      </c>
      <c r="AR111" s="12" t="s">
        <v>140</v>
      </c>
      <c r="AT111" s="12" t="s">
        <v>210</v>
      </c>
      <c r="AU111" s="12" t="s">
        <v>75</v>
      </c>
      <c r="AY111" s="12" t="s">
        <v>139</v>
      </c>
      <c r="BE111" s="163">
        <f>IF(O111="základní",K111,0)</f>
        <v>0</v>
      </c>
      <c r="BF111" s="163">
        <f>IF(O111="snížená",K111,0)</f>
        <v>0</v>
      </c>
      <c r="BG111" s="163">
        <f>IF(O111="zákl. přenesená",K111,0)</f>
        <v>0</v>
      </c>
      <c r="BH111" s="163">
        <f>IF(O111="sníž. přenesená",K111,0)</f>
        <v>0</v>
      </c>
      <c r="BI111" s="163">
        <f>IF(O111="nulová",K111,0)</f>
        <v>0</v>
      </c>
      <c r="BJ111" s="12" t="s">
        <v>83</v>
      </c>
      <c r="BK111" s="163">
        <f>ROUND(P111*H111,2)</f>
        <v>0</v>
      </c>
      <c r="BL111" s="12" t="s">
        <v>140</v>
      </c>
      <c r="BM111" s="12" t="s">
        <v>1180</v>
      </c>
    </row>
    <row r="112" spans="2:65" s="1" customFormat="1" ht="11.25">
      <c r="B112" s="28"/>
      <c r="C112" s="29"/>
      <c r="D112" s="164" t="s">
        <v>142</v>
      </c>
      <c r="E112" s="29"/>
      <c r="F112" s="165" t="s">
        <v>1179</v>
      </c>
      <c r="G112" s="29"/>
      <c r="H112" s="29"/>
      <c r="I112" s="97"/>
      <c r="J112" s="97"/>
      <c r="K112" s="29"/>
      <c r="L112" s="29"/>
      <c r="M112" s="32"/>
      <c r="N112" s="166"/>
      <c r="O112" s="53"/>
      <c r="P112" s="53"/>
      <c r="Q112" s="53"/>
      <c r="R112" s="53"/>
      <c r="S112" s="53"/>
      <c r="T112" s="53"/>
      <c r="U112" s="53"/>
      <c r="V112" s="53"/>
      <c r="W112" s="53"/>
      <c r="X112" s="54"/>
      <c r="AT112" s="12" t="s">
        <v>142</v>
      </c>
      <c r="AU112" s="12" t="s">
        <v>75</v>
      </c>
    </row>
    <row r="113" spans="2:65" s="1" customFormat="1" ht="22.5" customHeight="1">
      <c r="B113" s="28"/>
      <c r="C113" s="149" t="s">
        <v>9</v>
      </c>
      <c r="D113" s="149" t="s">
        <v>134</v>
      </c>
      <c r="E113" s="150" t="s">
        <v>1181</v>
      </c>
      <c r="F113" s="151" t="s">
        <v>1182</v>
      </c>
      <c r="G113" s="152" t="s">
        <v>292</v>
      </c>
      <c r="H113" s="153">
        <v>30</v>
      </c>
      <c r="I113" s="154"/>
      <c r="J113" s="155"/>
      <c r="K113" s="156">
        <f>ROUND(P113*H113,2)</f>
        <v>0</v>
      </c>
      <c r="L113" s="151" t="s">
        <v>266</v>
      </c>
      <c r="M113" s="157"/>
      <c r="N113" s="158" t="s">
        <v>1</v>
      </c>
      <c r="O113" s="159" t="s">
        <v>44</v>
      </c>
      <c r="P113" s="160">
        <f>I113+J113</f>
        <v>0</v>
      </c>
      <c r="Q113" s="160">
        <f>ROUND(I113*H113,2)</f>
        <v>0</v>
      </c>
      <c r="R113" s="160">
        <f>ROUND(J113*H113,2)</f>
        <v>0</v>
      </c>
      <c r="S113" s="53"/>
      <c r="T113" s="161">
        <f>S113*H113</f>
        <v>0</v>
      </c>
      <c r="U113" s="161">
        <v>0</v>
      </c>
      <c r="V113" s="161">
        <f>U113*H113</f>
        <v>0</v>
      </c>
      <c r="W113" s="161">
        <v>0</v>
      </c>
      <c r="X113" s="162">
        <f>W113*H113</f>
        <v>0</v>
      </c>
      <c r="AR113" s="12" t="s">
        <v>138</v>
      </c>
      <c r="AT113" s="12" t="s">
        <v>134</v>
      </c>
      <c r="AU113" s="12" t="s">
        <v>75</v>
      </c>
      <c r="AY113" s="12" t="s">
        <v>139</v>
      </c>
      <c r="BE113" s="163">
        <f>IF(O113="základní",K113,0)</f>
        <v>0</v>
      </c>
      <c r="BF113" s="163">
        <f>IF(O113="snížená",K113,0)</f>
        <v>0</v>
      </c>
      <c r="BG113" s="163">
        <f>IF(O113="zákl. přenesená",K113,0)</f>
        <v>0</v>
      </c>
      <c r="BH113" s="163">
        <f>IF(O113="sníž. přenesená",K113,0)</f>
        <v>0</v>
      </c>
      <c r="BI113" s="163">
        <f>IF(O113="nulová",K113,0)</f>
        <v>0</v>
      </c>
      <c r="BJ113" s="12" t="s">
        <v>83</v>
      </c>
      <c r="BK113" s="163">
        <f>ROUND(P113*H113,2)</f>
        <v>0</v>
      </c>
      <c r="BL113" s="12" t="s">
        <v>140</v>
      </c>
      <c r="BM113" s="12" t="s">
        <v>1183</v>
      </c>
    </row>
    <row r="114" spans="2:65" s="1" customFormat="1" ht="11.25">
      <c r="B114" s="28"/>
      <c r="C114" s="29"/>
      <c r="D114" s="164" t="s">
        <v>142</v>
      </c>
      <c r="E114" s="29"/>
      <c r="F114" s="165" t="s">
        <v>1182</v>
      </c>
      <c r="G114" s="29"/>
      <c r="H114" s="29"/>
      <c r="I114" s="97"/>
      <c r="J114" s="97"/>
      <c r="K114" s="29"/>
      <c r="L114" s="29"/>
      <c r="M114" s="32"/>
      <c r="N114" s="166"/>
      <c r="O114" s="53"/>
      <c r="P114" s="53"/>
      <c r="Q114" s="53"/>
      <c r="R114" s="53"/>
      <c r="S114" s="53"/>
      <c r="T114" s="53"/>
      <c r="U114" s="53"/>
      <c r="V114" s="53"/>
      <c r="W114" s="53"/>
      <c r="X114" s="54"/>
      <c r="AT114" s="12" t="s">
        <v>142</v>
      </c>
      <c r="AU114" s="12" t="s">
        <v>75</v>
      </c>
    </row>
    <row r="115" spans="2:65" s="1" customFormat="1" ht="16.5" customHeight="1">
      <c r="B115" s="28"/>
      <c r="C115" s="182" t="s">
        <v>199</v>
      </c>
      <c r="D115" s="182" t="s">
        <v>210</v>
      </c>
      <c r="E115" s="183" t="s">
        <v>1184</v>
      </c>
      <c r="F115" s="184" t="s">
        <v>1185</v>
      </c>
      <c r="G115" s="185" t="s">
        <v>292</v>
      </c>
      <c r="H115" s="186">
        <v>30</v>
      </c>
      <c r="I115" s="187"/>
      <c r="J115" s="187"/>
      <c r="K115" s="188">
        <f>ROUND(P115*H115,2)</f>
        <v>0</v>
      </c>
      <c r="L115" s="184" t="s">
        <v>1</v>
      </c>
      <c r="M115" s="32"/>
      <c r="N115" s="189" t="s">
        <v>1</v>
      </c>
      <c r="O115" s="159" t="s">
        <v>44</v>
      </c>
      <c r="P115" s="160">
        <f>I115+J115</f>
        <v>0</v>
      </c>
      <c r="Q115" s="160">
        <f>ROUND(I115*H115,2)</f>
        <v>0</v>
      </c>
      <c r="R115" s="160">
        <f>ROUND(J115*H115,2)</f>
        <v>0</v>
      </c>
      <c r="S115" s="53"/>
      <c r="T115" s="161">
        <f>S115*H115</f>
        <v>0</v>
      </c>
      <c r="U115" s="161">
        <v>0</v>
      </c>
      <c r="V115" s="161">
        <f>U115*H115</f>
        <v>0</v>
      </c>
      <c r="W115" s="161">
        <v>0</v>
      </c>
      <c r="X115" s="162">
        <f>W115*H115</f>
        <v>0</v>
      </c>
      <c r="AR115" s="12" t="s">
        <v>140</v>
      </c>
      <c r="AT115" s="12" t="s">
        <v>210</v>
      </c>
      <c r="AU115" s="12" t="s">
        <v>75</v>
      </c>
      <c r="AY115" s="12" t="s">
        <v>139</v>
      </c>
      <c r="BE115" s="163">
        <f>IF(O115="základní",K115,0)</f>
        <v>0</v>
      </c>
      <c r="BF115" s="163">
        <f>IF(O115="snížená",K115,0)</f>
        <v>0</v>
      </c>
      <c r="BG115" s="163">
        <f>IF(O115="zákl. přenesená",K115,0)</f>
        <v>0</v>
      </c>
      <c r="BH115" s="163">
        <f>IF(O115="sníž. přenesená",K115,0)</f>
        <v>0</v>
      </c>
      <c r="BI115" s="163">
        <f>IF(O115="nulová",K115,0)</f>
        <v>0</v>
      </c>
      <c r="BJ115" s="12" t="s">
        <v>83</v>
      </c>
      <c r="BK115" s="163">
        <f>ROUND(P115*H115,2)</f>
        <v>0</v>
      </c>
      <c r="BL115" s="12" t="s">
        <v>140</v>
      </c>
      <c r="BM115" s="12" t="s">
        <v>1186</v>
      </c>
    </row>
    <row r="116" spans="2:65" s="1" customFormat="1" ht="11.25">
      <c r="B116" s="28"/>
      <c r="C116" s="29"/>
      <c r="D116" s="164" t="s">
        <v>142</v>
      </c>
      <c r="E116" s="29"/>
      <c r="F116" s="165" t="s">
        <v>1185</v>
      </c>
      <c r="G116" s="29"/>
      <c r="H116" s="29"/>
      <c r="I116" s="97"/>
      <c r="J116" s="97"/>
      <c r="K116" s="29"/>
      <c r="L116" s="29"/>
      <c r="M116" s="32"/>
      <c r="N116" s="166"/>
      <c r="O116" s="53"/>
      <c r="P116" s="53"/>
      <c r="Q116" s="53"/>
      <c r="R116" s="53"/>
      <c r="S116" s="53"/>
      <c r="T116" s="53"/>
      <c r="U116" s="53"/>
      <c r="V116" s="53"/>
      <c r="W116" s="53"/>
      <c r="X116" s="54"/>
      <c r="AT116" s="12" t="s">
        <v>142</v>
      </c>
      <c r="AU116" s="12" t="s">
        <v>75</v>
      </c>
    </row>
    <row r="117" spans="2:65" s="1" customFormat="1" ht="16.5" customHeight="1">
      <c r="B117" s="28"/>
      <c r="C117" s="182" t="s">
        <v>203</v>
      </c>
      <c r="D117" s="182" t="s">
        <v>210</v>
      </c>
      <c r="E117" s="183" t="s">
        <v>1187</v>
      </c>
      <c r="F117" s="184" t="s">
        <v>1188</v>
      </c>
      <c r="G117" s="185" t="s">
        <v>292</v>
      </c>
      <c r="H117" s="186">
        <v>2</v>
      </c>
      <c r="I117" s="187"/>
      <c r="J117" s="187"/>
      <c r="K117" s="188">
        <f>ROUND(P117*H117,2)</f>
        <v>0</v>
      </c>
      <c r="L117" s="184" t="s">
        <v>1</v>
      </c>
      <c r="M117" s="32"/>
      <c r="N117" s="189" t="s">
        <v>1</v>
      </c>
      <c r="O117" s="159" t="s">
        <v>44</v>
      </c>
      <c r="P117" s="160">
        <f>I117+J117</f>
        <v>0</v>
      </c>
      <c r="Q117" s="160">
        <f>ROUND(I117*H117,2)</f>
        <v>0</v>
      </c>
      <c r="R117" s="160">
        <f>ROUND(J117*H117,2)</f>
        <v>0</v>
      </c>
      <c r="S117" s="53"/>
      <c r="T117" s="161">
        <f>S117*H117</f>
        <v>0</v>
      </c>
      <c r="U117" s="161">
        <v>0</v>
      </c>
      <c r="V117" s="161">
        <f>U117*H117</f>
        <v>0</v>
      </c>
      <c r="W117" s="161">
        <v>0</v>
      </c>
      <c r="X117" s="162">
        <f>W117*H117</f>
        <v>0</v>
      </c>
      <c r="AR117" s="12" t="s">
        <v>140</v>
      </c>
      <c r="AT117" s="12" t="s">
        <v>210</v>
      </c>
      <c r="AU117" s="12" t="s">
        <v>75</v>
      </c>
      <c r="AY117" s="12" t="s">
        <v>139</v>
      </c>
      <c r="BE117" s="163">
        <f>IF(O117="základní",K117,0)</f>
        <v>0</v>
      </c>
      <c r="BF117" s="163">
        <f>IF(O117="snížená",K117,0)</f>
        <v>0</v>
      </c>
      <c r="BG117" s="163">
        <f>IF(O117="zákl. přenesená",K117,0)</f>
        <v>0</v>
      </c>
      <c r="BH117" s="163">
        <f>IF(O117="sníž. přenesená",K117,0)</f>
        <v>0</v>
      </c>
      <c r="BI117" s="163">
        <f>IF(O117="nulová",K117,0)</f>
        <v>0</v>
      </c>
      <c r="BJ117" s="12" t="s">
        <v>83</v>
      </c>
      <c r="BK117" s="163">
        <f>ROUND(P117*H117,2)</f>
        <v>0</v>
      </c>
      <c r="BL117" s="12" t="s">
        <v>140</v>
      </c>
      <c r="BM117" s="12" t="s">
        <v>1189</v>
      </c>
    </row>
    <row r="118" spans="2:65" s="1" customFormat="1" ht="11.25">
      <c r="B118" s="28"/>
      <c r="C118" s="29"/>
      <c r="D118" s="164" t="s">
        <v>142</v>
      </c>
      <c r="E118" s="29"/>
      <c r="F118" s="165" t="s">
        <v>1188</v>
      </c>
      <c r="G118" s="29"/>
      <c r="H118" s="29"/>
      <c r="I118" s="97"/>
      <c r="J118" s="97"/>
      <c r="K118" s="29"/>
      <c r="L118" s="29"/>
      <c r="M118" s="32"/>
      <c r="N118" s="166"/>
      <c r="O118" s="53"/>
      <c r="P118" s="53"/>
      <c r="Q118" s="53"/>
      <c r="R118" s="53"/>
      <c r="S118" s="53"/>
      <c r="T118" s="53"/>
      <c r="U118" s="53"/>
      <c r="V118" s="53"/>
      <c r="W118" s="53"/>
      <c r="X118" s="54"/>
      <c r="AT118" s="12" t="s">
        <v>142</v>
      </c>
      <c r="AU118" s="12" t="s">
        <v>75</v>
      </c>
    </row>
    <row r="119" spans="2:65" s="1" customFormat="1" ht="22.5" customHeight="1">
      <c r="B119" s="28"/>
      <c r="C119" s="149" t="s">
        <v>209</v>
      </c>
      <c r="D119" s="149" t="s">
        <v>134</v>
      </c>
      <c r="E119" s="150" t="s">
        <v>1190</v>
      </c>
      <c r="F119" s="151" t="s">
        <v>1191</v>
      </c>
      <c r="G119" s="152" t="s">
        <v>137</v>
      </c>
      <c r="H119" s="153">
        <v>2</v>
      </c>
      <c r="I119" s="154"/>
      <c r="J119" s="155"/>
      <c r="K119" s="156">
        <f>ROUND(P119*H119,2)</f>
        <v>0</v>
      </c>
      <c r="L119" s="151" t="s">
        <v>266</v>
      </c>
      <c r="M119" s="157"/>
      <c r="N119" s="158" t="s">
        <v>1</v>
      </c>
      <c r="O119" s="159" t="s">
        <v>44</v>
      </c>
      <c r="P119" s="160">
        <f>I119+J119</f>
        <v>0</v>
      </c>
      <c r="Q119" s="160">
        <f>ROUND(I119*H119,2)</f>
        <v>0</v>
      </c>
      <c r="R119" s="160">
        <f>ROUND(J119*H119,2)</f>
        <v>0</v>
      </c>
      <c r="S119" s="53"/>
      <c r="T119" s="161">
        <f>S119*H119</f>
        <v>0</v>
      </c>
      <c r="U119" s="161">
        <v>0</v>
      </c>
      <c r="V119" s="161">
        <f>U119*H119</f>
        <v>0</v>
      </c>
      <c r="W119" s="161">
        <v>0</v>
      </c>
      <c r="X119" s="162">
        <f>W119*H119</f>
        <v>0</v>
      </c>
      <c r="AR119" s="12" t="s">
        <v>138</v>
      </c>
      <c r="AT119" s="12" t="s">
        <v>134</v>
      </c>
      <c r="AU119" s="12" t="s">
        <v>75</v>
      </c>
      <c r="AY119" s="12" t="s">
        <v>139</v>
      </c>
      <c r="BE119" s="163">
        <f>IF(O119="základní",K119,0)</f>
        <v>0</v>
      </c>
      <c r="BF119" s="163">
        <f>IF(O119="snížená",K119,0)</f>
        <v>0</v>
      </c>
      <c r="BG119" s="163">
        <f>IF(O119="zákl. přenesená",K119,0)</f>
        <v>0</v>
      </c>
      <c r="BH119" s="163">
        <f>IF(O119="sníž. přenesená",K119,0)</f>
        <v>0</v>
      </c>
      <c r="BI119" s="163">
        <f>IF(O119="nulová",K119,0)</f>
        <v>0</v>
      </c>
      <c r="BJ119" s="12" t="s">
        <v>83</v>
      </c>
      <c r="BK119" s="163">
        <f>ROUND(P119*H119,2)</f>
        <v>0</v>
      </c>
      <c r="BL119" s="12" t="s">
        <v>140</v>
      </c>
      <c r="BM119" s="12" t="s">
        <v>1192</v>
      </c>
    </row>
    <row r="120" spans="2:65" s="1" customFormat="1" ht="11.25">
      <c r="B120" s="28"/>
      <c r="C120" s="29"/>
      <c r="D120" s="164" t="s">
        <v>142</v>
      </c>
      <c r="E120" s="29"/>
      <c r="F120" s="165" t="s">
        <v>1191</v>
      </c>
      <c r="G120" s="29"/>
      <c r="H120" s="29"/>
      <c r="I120" s="97"/>
      <c r="J120" s="97"/>
      <c r="K120" s="29"/>
      <c r="L120" s="29"/>
      <c r="M120" s="32"/>
      <c r="N120" s="166"/>
      <c r="O120" s="53"/>
      <c r="P120" s="53"/>
      <c r="Q120" s="53"/>
      <c r="R120" s="53"/>
      <c r="S120" s="53"/>
      <c r="T120" s="53"/>
      <c r="U120" s="53"/>
      <c r="V120" s="53"/>
      <c r="W120" s="53"/>
      <c r="X120" s="54"/>
      <c r="AT120" s="12" t="s">
        <v>142</v>
      </c>
      <c r="AU120" s="12" t="s">
        <v>75</v>
      </c>
    </row>
    <row r="121" spans="2:65" s="1" customFormat="1" ht="22.5" customHeight="1">
      <c r="B121" s="28"/>
      <c r="C121" s="182" t="s">
        <v>215</v>
      </c>
      <c r="D121" s="182" t="s">
        <v>210</v>
      </c>
      <c r="E121" s="183" t="s">
        <v>507</v>
      </c>
      <c r="F121" s="184" t="s">
        <v>508</v>
      </c>
      <c r="G121" s="185" t="s">
        <v>137</v>
      </c>
      <c r="H121" s="186">
        <v>5</v>
      </c>
      <c r="I121" s="187"/>
      <c r="J121" s="187"/>
      <c r="K121" s="188">
        <f>ROUND(P121*H121,2)</f>
        <v>0</v>
      </c>
      <c r="L121" s="184" t="s">
        <v>1</v>
      </c>
      <c r="M121" s="32"/>
      <c r="N121" s="189" t="s">
        <v>1</v>
      </c>
      <c r="O121" s="159" t="s">
        <v>44</v>
      </c>
      <c r="P121" s="160">
        <f>I121+J121</f>
        <v>0</v>
      </c>
      <c r="Q121" s="160">
        <f>ROUND(I121*H121,2)</f>
        <v>0</v>
      </c>
      <c r="R121" s="160">
        <f>ROUND(J121*H121,2)</f>
        <v>0</v>
      </c>
      <c r="S121" s="53"/>
      <c r="T121" s="161">
        <f>S121*H121</f>
        <v>0</v>
      </c>
      <c r="U121" s="161">
        <v>0</v>
      </c>
      <c r="V121" s="161">
        <f>U121*H121</f>
        <v>0</v>
      </c>
      <c r="W121" s="161">
        <v>0</v>
      </c>
      <c r="X121" s="162">
        <f>W121*H121</f>
        <v>0</v>
      </c>
      <c r="AR121" s="12" t="s">
        <v>140</v>
      </c>
      <c r="AT121" s="12" t="s">
        <v>210</v>
      </c>
      <c r="AU121" s="12" t="s">
        <v>75</v>
      </c>
      <c r="AY121" s="12" t="s">
        <v>139</v>
      </c>
      <c r="BE121" s="163">
        <f>IF(O121="základní",K121,0)</f>
        <v>0</v>
      </c>
      <c r="BF121" s="163">
        <f>IF(O121="snížená",K121,0)</f>
        <v>0</v>
      </c>
      <c r="BG121" s="163">
        <f>IF(O121="zákl. přenesená",K121,0)</f>
        <v>0</v>
      </c>
      <c r="BH121" s="163">
        <f>IF(O121="sníž. přenesená",K121,0)</f>
        <v>0</v>
      </c>
      <c r="BI121" s="163">
        <f>IF(O121="nulová",K121,0)</f>
        <v>0</v>
      </c>
      <c r="BJ121" s="12" t="s">
        <v>83</v>
      </c>
      <c r="BK121" s="163">
        <f>ROUND(P121*H121,2)</f>
        <v>0</v>
      </c>
      <c r="BL121" s="12" t="s">
        <v>140</v>
      </c>
      <c r="BM121" s="12" t="s">
        <v>1193</v>
      </c>
    </row>
    <row r="122" spans="2:65" s="1" customFormat="1" ht="19.5">
      <c r="B122" s="28"/>
      <c r="C122" s="29"/>
      <c r="D122" s="164" t="s">
        <v>142</v>
      </c>
      <c r="E122" s="29"/>
      <c r="F122" s="165" t="s">
        <v>508</v>
      </c>
      <c r="G122" s="29"/>
      <c r="H122" s="29"/>
      <c r="I122" s="97"/>
      <c r="J122" s="97"/>
      <c r="K122" s="29"/>
      <c r="L122" s="29"/>
      <c r="M122" s="32"/>
      <c r="N122" s="166"/>
      <c r="O122" s="53"/>
      <c r="P122" s="53"/>
      <c r="Q122" s="53"/>
      <c r="R122" s="53"/>
      <c r="S122" s="53"/>
      <c r="T122" s="53"/>
      <c r="U122" s="53"/>
      <c r="V122" s="53"/>
      <c r="W122" s="53"/>
      <c r="X122" s="54"/>
      <c r="AT122" s="12" t="s">
        <v>142</v>
      </c>
      <c r="AU122" s="12" t="s">
        <v>75</v>
      </c>
    </row>
    <row r="123" spans="2:65" s="1" customFormat="1" ht="22.5" customHeight="1">
      <c r="B123" s="28"/>
      <c r="C123" s="149" t="s">
        <v>219</v>
      </c>
      <c r="D123" s="149" t="s">
        <v>134</v>
      </c>
      <c r="E123" s="150" t="s">
        <v>615</v>
      </c>
      <c r="F123" s="151" t="s">
        <v>616</v>
      </c>
      <c r="G123" s="152" t="s">
        <v>292</v>
      </c>
      <c r="H123" s="153">
        <v>25</v>
      </c>
      <c r="I123" s="154"/>
      <c r="J123" s="155"/>
      <c r="K123" s="156">
        <f>ROUND(P123*H123,2)</f>
        <v>0</v>
      </c>
      <c r="L123" s="151" t="s">
        <v>266</v>
      </c>
      <c r="M123" s="157"/>
      <c r="N123" s="158" t="s">
        <v>1</v>
      </c>
      <c r="O123" s="159" t="s">
        <v>44</v>
      </c>
      <c r="P123" s="160">
        <f>I123+J123</f>
        <v>0</v>
      </c>
      <c r="Q123" s="160">
        <f>ROUND(I123*H123,2)</f>
        <v>0</v>
      </c>
      <c r="R123" s="160">
        <f>ROUND(J123*H123,2)</f>
        <v>0</v>
      </c>
      <c r="S123" s="53"/>
      <c r="T123" s="161">
        <f>S123*H123</f>
        <v>0</v>
      </c>
      <c r="U123" s="161">
        <v>0</v>
      </c>
      <c r="V123" s="161">
        <f>U123*H123</f>
        <v>0</v>
      </c>
      <c r="W123" s="161">
        <v>0</v>
      </c>
      <c r="X123" s="162">
        <f>W123*H123</f>
        <v>0</v>
      </c>
      <c r="AR123" s="12" t="s">
        <v>138</v>
      </c>
      <c r="AT123" s="12" t="s">
        <v>134</v>
      </c>
      <c r="AU123" s="12" t="s">
        <v>75</v>
      </c>
      <c r="AY123" s="12" t="s">
        <v>139</v>
      </c>
      <c r="BE123" s="163">
        <f>IF(O123="základní",K123,0)</f>
        <v>0</v>
      </c>
      <c r="BF123" s="163">
        <f>IF(O123="snížená",K123,0)</f>
        <v>0</v>
      </c>
      <c r="BG123" s="163">
        <f>IF(O123="zákl. přenesená",K123,0)</f>
        <v>0</v>
      </c>
      <c r="BH123" s="163">
        <f>IF(O123="sníž. přenesená",K123,0)</f>
        <v>0</v>
      </c>
      <c r="BI123" s="163">
        <f>IF(O123="nulová",K123,0)</f>
        <v>0</v>
      </c>
      <c r="BJ123" s="12" t="s">
        <v>83</v>
      </c>
      <c r="BK123" s="163">
        <f>ROUND(P123*H123,2)</f>
        <v>0</v>
      </c>
      <c r="BL123" s="12" t="s">
        <v>140</v>
      </c>
      <c r="BM123" s="12" t="s">
        <v>1194</v>
      </c>
    </row>
    <row r="124" spans="2:65" s="1" customFormat="1" ht="11.25">
      <c r="B124" s="28"/>
      <c r="C124" s="29"/>
      <c r="D124" s="164" t="s">
        <v>142</v>
      </c>
      <c r="E124" s="29"/>
      <c r="F124" s="165" t="s">
        <v>616</v>
      </c>
      <c r="G124" s="29"/>
      <c r="H124" s="29"/>
      <c r="I124" s="97"/>
      <c r="J124" s="97"/>
      <c r="K124" s="29"/>
      <c r="L124" s="29"/>
      <c r="M124" s="32"/>
      <c r="N124" s="166"/>
      <c r="O124" s="53"/>
      <c r="P124" s="53"/>
      <c r="Q124" s="53"/>
      <c r="R124" s="53"/>
      <c r="S124" s="53"/>
      <c r="T124" s="53"/>
      <c r="U124" s="53"/>
      <c r="V124" s="53"/>
      <c r="W124" s="53"/>
      <c r="X124" s="54"/>
      <c r="AT124" s="12" t="s">
        <v>142</v>
      </c>
      <c r="AU124" s="12" t="s">
        <v>75</v>
      </c>
    </row>
    <row r="125" spans="2:65" s="1" customFormat="1" ht="16.5" customHeight="1">
      <c r="B125" s="28"/>
      <c r="C125" s="182" t="s">
        <v>8</v>
      </c>
      <c r="D125" s="182" t="s">
        <v>210</v>
      </c>
      <c r="E125" s="183" t="s">
        <v>1195</v>
      </c>
      <c r="F125" s="184" t="s">
        <v>1196</v>
      </c>
      <c r="G125" s="185" t="s">
        <v>811</v>
      </c>
      <c r="H125" s="186">
        <v>8</v>
      </c>
      <c r="I125" s="187"/>
      <c r="J125" s="187"/>
      <c r="K125" s="188">
        <f>ROUND(P125*H125,2)</f>
        <v>0</v>
      </c>
      <c r="L125" s="184" t="s">
        <v>1</v>
      </c>
      <c r="M125" s="32"/>
      <c r="N125" s="189" t="s">
        <v>1</v>
      </c>
      <c r="O125" s="159" t="s">
        <v>44</v>
      </c>
      <c r="P125" s="160">
        <f>I125+J125</f>
        <v>0</v>
      </c>
      <c r="Q125" s="160">
        <f>ROUND(I125*H125,2)</f>
        <v>0</v>
      </c>
      <c r="R125" s="160">
        <f>ROUND(J125*H125,2)</f>
        <v>0</v>
      </c>
      <c r="S125" s="53"/>
      <c r="T125" s="161">
        <f>S125*H125</f>
        <v>0</v>
      </c>
      <c r="U125" s="161">
        <v>0.22814000000000001</v>
      </c>
      <c r="V125" s="161">
        <f>U125*H125</f>
        <v>1.8251200000000001</v>
      </c>
      <c r="W125" s="161">
        <v>0</v>
      </c>
      <c r="X125" s="162">
        <f>W125*H125</f>
        <v>0</v>
      </c>
      <c r="AR125" s="12" t="s">
        <v>140</v>
      </c>
      <c r="AT125" s="12" t="s">
        <v>210</v>
      </c>
      <c r="AU125" s="12" t="s">
        <v>75</v>
      </c>
      <c r="AY125" s="12" t="s">
        <v>139</v>
      </c>
      <c r="BE125" s="163">
        <f>IF(O125="základní",K125,0)</f>
        <v>0</v>
      </c>
      <c r="BF125" s="163">
        <f>IF(O125="snížená",K125,0)</f>
        <v>0</v>
      </c>
      <c r="BG125" s="163">
        <f>IF(O125="zákl. přenesená",K125,0)</f>
        <v>0</v>
      </c>
      <c r="BH125" s="163">
        <f>IF(O125="sníž. přenesená",K125,0)</f>
        <v>0</v>
      </c>
      <c r="BI125" s="163">
        <f>IF(O125="nulová",K125,0)</f>
        <v>0</v>
      </c>
      <c r="BJ125" s="12" t="s">
        <v>83</v>
      </c>
      <c r="BK125" s="163">
        <f>ROUND(P125*H125,2)</f>
        <v>0</v>
      </c>
      <c r="BL125" s="12" t="s">
        <v>140</v>
      </c>
      <c r="BM125" s="12" t="s">
        <v>1197</v>
      </c>
    </row>
    <row r="126" spans="2:65" s="1" customFormat="1" ht="11.25">
      <c r="B126" s="28"/>
      <c r="C126" s="29"/>
      <c r="D126" s="164" t="s">
        <v>142</v>
      </c>
      <c r="E126" s="29"/>
      <c r="F126" s="165" t="s">
        <v>1196</v>
      </c>
      <c r="G126" s="29"/>
      <c r="H126" s="29"/>
      <c r="I126" s="97"/>
      <c r="J126" s="97"/>
      <c r="K126" s="29"/>
      <c r="L126" s="29"/>
      <c r="M126" s="32"/>
      <c r="N126" s="166"/>
      <c r="O126" s="53"/>
      <c r="P126" s="53"/>
      <c r="Q126" s="53"/>
      <c r="R126" s="53"/>
      <c r="S126" s="53"/>
      <c r="T126" s="53"/>
      <c r="U126" s="53"/>
      <c r="V126" s="53"/>
      <c r="W126" s="53"/>
      <c r="X126" s="54"/>
      <c r="AT126" s="12" t="s">
        <v>142</v>
      </c>
      <c r="AU126" s="12" t="s">
        <v>75</v>
      </c>
    </row>
    <row r="127" spans="2:65" s="1" customFormat="1" ht="16.5" customHeight="1">
      <c r="B127" s="28"/>
      <c r="C127" s="182" t="s">
        <v>226</v>
      </c>
      <c r="D127" s="182" t="s">
        <v>210</v>
      </c>
      <c r="E127" s="183" t="s">
        <v>1198</v>
      </c>
      <c r="F127" s="184" t="s">
        <v>1199</v>
      </c>
      <c r="G127" s="185" t="s">
        <v>292</v>
      </c>
      <c r="H127" s="186">
        <v>10</v>
      </c>
      <c r="I127" s="187"/>
      <c r="J127" s="187"/>
      <c r="K127" s="188">
        <f>ROUND(P127*H127,2)</f>
        <v>0</v>
      </c>
      <c r="L127" s="184" t="s">
        <v>1</v>
      </c>
      <c r="M127" s="32"/>
      <c r="N127" s="189" t="s">
        <v>1</v>
      </c>
      <c r="O127" s="159" t="s">
        <v>44</v>
      </c>
      <c r="P127" s="160">
        <f>I127+J127</f>
        <v>0</v>
      </c>
      <c r="Q127" s="160">
        <f>ROUND(I127*H127,2)</f>
        <v>0</v>
      </c>
      <c r="R127" s="160">
        <f>ROUND(J127*H127,2)</f>
        <v>0</v>
      </c>
      <c r="S127" s="53"/>
      <c r="T127" s="161">
        <f>S127*H127</f>
        <v>0</v>
      </c>
      <c r="U127" s="161">
        <v>0.12949959999999999</v>
      </c>
      <c r="V127" s="161">
        <f>U127*H127</f>
        <v>1.2949959999999998</v>
      </c>
      <c r="W127" s="161">
        <v>0</v>
      </c>
      <c r="X127" s="162">
        <f>W127*H127</f>
        <v>0</v>
      </c>
      <c r="AR127" s="12" t="s">
        <v>140</v>
      </c>
      <c r="AT127" s="12" t="s">
        <v>210</v>
      </c>
      <c r="AU127" s="12" t="s">
        <v>75</v>
      </c>
      <c r="AY127" s="12" t="s">
        <v>139</v>
      </c>
      <c r="BE127" s="163">
        <f>IF(O127="základní",K127,0)</f>
        <v>0</v>
      </c>
      <c r="BF127" s="163">
        <f>IF(O127="snížená",K127,0)</f>
        <v>0</v>
      </c>
      <c r="BG127" s="163">
        <f>IF(O127="zákl. přenesená",K127,0)</f>
        <v>0</v>
      </c>
      <c r="BH127" s="163">
        <f>IF(O127="sníž. přenesená",K127,0)</f>
        <v>0</v>
      </c>
      <c r="BI127" s="163">
        <f>IF(O127="nulová",K127,0)</f>
        <v>0</v>
      </c>
      <c r="BJ127" s="12" t="s">
        <v>83</v>
      </c>
      <c r="BK127" s="163">
        <f>ROUND(P127*H127,2)</f>
        <v>0</v>
      </c>
      <c r="BL127" s="12" t="s">
        <v>140</v>
      </c>
      <c r="BM127" s="12" t="s">
        <v>1200</v>
      </c>
    </row>
    <row r="128" spans="2:65" s="1" customFormat="1" ht="11.25">
      <c r="B128" s="28"/>
      <c r="C128" s="29"/>
      <c r="D128" s="164" t="s">
        <v>142</v>
      </c>
      <c r="E128" s="29"/>
      <c r="F128" s="165" t="s">
        <v>1199</v>
      </c>
      <c r="G128" s="29"/>
      <c r="H128" s="29"/>
      <c r="I128" s="97"/>
      <c r="J128" s="97"/>
      <c r="K128" s="29"/>
      <c r="L128" s="29"/>
      <c r="M128" s="32"/>
      <c r="N128" s="166"/>
      <c r="O128" s="53"/>
      <c r="P128" s="53"/>
      <c r="Q128" s="53"/>
      <c r="R128" s="53"/>
      <c r="S128" s="53"/>
      <c r="T128" s="53"/>
      <c r="U128" s="53"/>
      <c r="V128" s="53"/>
      <c r="W128" s="53"/>
      <c r="X128" s="54"/>
      <c r="AT128" s="12" t="s">
        <v>142</v>
      </c>
      <c r="AU128" s="12" t="s">
        <v>75</v>
      </c>
    </row>
    <row r="129" spans="2:65" s="1" customFormat="1" ht="22.5" customHeight="1">
      <c r="B129" s="28"/>
      <c r="C129" s="182" t="s">
        <v>230</v>
      </c>
      <c r="D129" s="182" t="s">
        <v>210</v>
      </c>
      <c r="E129" s="183" t="s">
        <v>962</v>
      </c>
      <c r="F129" s="184" t="s">
        <v>963</v>
      </c>
      <c r="G129" s="185" t="s">
        <v>137</v>
      </c>
      <c r="H129" s="186">
        <v>12</v>
      </c>
      <c r="I129" s="187"/>
      <c r="J129" s="187"/>
      <c r="K129" s="188">
        <f>ROUND(P129*H129,2)</f>
        <v>0</v>
      </c>
      <c r="L129" s="184" t="s">
        <v>1</v>
      </c>
      <c r="M129" s="32"/>
      <c r="N129" s="189" t="s">
        <v>1</v>
      </c>
      <c r="O129" s="159" t="s">
        <v>44</v>
      </c>
      <c r="P129" s="160">
        <f>I129+J129</f>
        <v>0</v>
      </c>
      <c r="Q129" s="160">
        <f>ROUND(I129*H129,2)</f>
        <v>0</v>
      </c>
      <c r="R129" s="160">
        <f>ROUND(J129*H129,2)</f>
        <v>0</v>
      </c>
      <c r="S129" s="53"/>
      <c r="T129" s="161">
        <f>S129*H129</f>
        <v>0</v>
      </c>
      <c r="U129" s="161">
        <v>0</v>
      </c>
      <c r="V129" s="161">
        <f>U129*H129</f>
        <v>0</v>
      </c>
      <c r="W129" s="161">
        <v>0</v>
      </c>
      <c r="X129" s="162">
        <f>W129*H129</f>
        <v>0</v>
      </c>
      <c r="AR129" s="12" t="s">
        <v>140</v>
      </c>
      <c r="AT129" s="12" t="s">
        <v>210</v>
      </c>
      <c r="AU129" s="12" t="s">
        <v>75</v>
      </c>
      <c r="AY129" s="12" t="s">
        <v>139</v>
      </c>
      <c r="BE129" s="163">
        <f>IF(O129="základní",K129,0)</f>
        <v>0</v>
      </c>
      <c r="BF129" s="163">
        <f>IF(O129="snížená",K129,0)</f>
        <v>0</v>
      </c>
      <c r="BG129" s="163">
        <f>IF(O129="zákl. přenesená",K129,0)</f>
        <v>0</v>
      </c>
      <c r="BH129" s="163">
        <f>IF(O129="sníž. přenesená",K129,0)</f>
        <v>0</v>
      </c>
      <c r="BI129" s="163">
        <f>IF(O129="nulová",K129,0)</f>
        <v>0</v>
      </c>
      <c r="BJ129" s="12" t="s">
        <v>83</v>
      </c>
      <c r="BK129" s="163">
        <f>ROUND(P129*H129,2)</f>
        <v>0</v>
      </c>
      <c r="BL129" s="12" t="s">
        <v>140</v>
      </c>
      <c r="BM129" s="12" t="s">
        <v>1201</v>
      </c>
    </row>
    <row r="130" spans="2:65" s="1" customFormat="1" ht="19.5">
      <c r="B130" s="28"/>
      <c r="C130" s="29"/>
      <c r="D130" s="164" t="s">
        <v>142</v>
      </c>
      <c r="E130" s="29"/>
      <c r="F130" s="165" t="s">
        <v>963</v>
      </c>
      <c r="G130" s="29"/>
      <c r="H130" s="29"/>
      <c r="I130" s="97"/>
      <c r="J130" s="97"/>
      <c r="K130" s="29"/>
      <c r="L130" s="29"/>
      <c r="M130" s="32"/>
      <c r="N130" s="166"/>
      <c r="O130" s="53"/>
      <c r="P130" s="53"/>
      <c r="Q130" s="53"/>
      <c r="R130" s="53"/>
      <c r="S130" s="53"/>
      <c r="T130" s="53"/>
      <c r="U130" s="53"/>
      <c r="V130" s="53"/>
      <c r="W130" s="53"/>
      <c r="X130" s="54"/>
      <c r="AT130" s="12" t="s">
        <v>142</v>
      </c>
      <c r="AU130" s="12" t="s">
        <v>75</v>
      </c>
    </row>
    <row r="131" spans="2:65" s="1" customFormat="1" ht="16.5" customHeight="1">
      <c r="B131" s="28"/>
      <c r="C131" s="182" t="s">
        <v>234</v>
      </c>
      <c r="D131" s="182" t="s">
        <v>210</v>
      </c>
      <c r="E131" s="183" t="s">
        <v>939</v>
      </c>
      <c r="F131" s="184" t="s">
        <v>1202</v>
      </c>
      <c r="G131" s="185" t="s">
        <v>928</v>
      </c>
      <c r="H131" s="186">
        <v>24</v>
      </c>
      <c r="I131" s="187"/>
      <c r="J131" s="187"/>
      <c r="K131" s="188">
        <f>ROUND(P131*H131,2)</f>
        <v>0</v>
      </c>
      <c r="L131" s="184" t="s">
        <v>1</v>
      </c>
      <c r="M131" s="32"/>
      <c r="N131" s="189" t="s">
        <v>1</v>
      </c>
      <c r="O131" s="159" t="s">
        <v>44</v>
      </c>
      <c r="P131" s="160">
        <f>I131+J131</f>
        <v>0</v>
      </c>
      <c r="Q131" s="160">
        <f>ROUND(I131*H131,2)</f>
        <v>0</v>
      </c>
      <c r="R131" s="160">
        <f>ROUND(J131*H131,2)</f>
        <v>0</v>
      </c>
      <c r="S131" s="53"/>
      <c r="T131" s="161">
        <f>S131*H131</f>
        <v>0</v>
      </c>
      <c r="U131" s="161">
        <v>0</v>
      </c>
      <c r="V131" s="161">
        <f>U131*H131</f>
        <v>0</v>
      </c>
      <c r="W131" s="161">
        <v>0</v>
      </c>
      <c r="X131" s="162">
        <f>W131*H131</f>
        <v>0</v>
      </c>
      <c r="AR131" s="12" t="s">
        <v>140</v>
      </c>
      <c r="AT131" s="12" t="s">
        <v>210</v>
      </c>
      <c r="AU131" s="12" t="s">
        <v>75</v>
      </c>
      <c r="AY131" s="12" t="s">
        <v>139</v>
      </c>
      <c r="BE131" s="163">
        <f>IF(O131="základní",K131,0)</f>
        <v>0</v>
      </c>
      <c r="BF131" s="163">
        <f>IF(O131="snížená",K131,0)</f>
        <v>0</v>
      </c>
      <c r="BG131" s="163">
        <f>IF(O131="zákl. přenesená",K131,0)</f>
        <v>0</v>
      </c>
      <c r="BH131" s="163">
        <f>IF(O131="sníž. přenesená",K131,0)</f>
        <v>0</v>
      </c>
      <c r="BI131" s="163">
        <f>IF(O131="nulová",K131,0)</f>
        <v>0</v>
      </c>
      <c r="BJ131" s="12" t="s">
        <v>83</v>
      </c>
      <c r="BK131" s="163">
        <f>ROUND(P131*H131,2)</f>
        <v>0</v>
      </c>
      <c r="BL131" s="12" t="s">
        <v>140</v>
      </c>
      <c r="BM131" s="12" t="s">
        <v>1203</v>
      </c>
    </row>
    <row r="132" spans="2:65" s="1" customFormat="1" ht="11.25">
      <c r="B132" s="28"/>
      <c r="C132" s="29"/>
      <c r="D132" s="164" t="s">
        <v>142</v>
      </c>
      <c r="E132" s="29"/>
      <c r="F132" s="165" t="s">
        <v>1202</v>
      </c>
      <c r="G132" s="29"/>
      <c r="H132" s="29"/>
      <c r="I132" s="97"/>
      <c r="J132" s="97"/>
      <c r="K132" s="29"/>
      <c r="L132" s="29"/>
      <c r="M132" s="32"/>
      <c r="N132" s="166"/>
      <c r="O132" s="53"/>
      <c r="P132" s="53"/>
      <c r="Q132" s="53"/>
      <c r="R132" s="53"/>
      <c r="S132" s="53"/>
      <c r="T132" s="53"/>
      <c r="U132" s="53"/>
      <c r="V132" s="53"/>
      <c r="W132" s="53"/>
      <c r="X132" s="54"/>
      <c r="AT132" s="12" t="s">
        <v>142</v>
      </c>
      <c r="AU132" s="12" t="s">
        <v>75</v>
      </c>
    </row>
    <row r="133" spans="2:65" s="1" customFormat="1" ht="16.5" customHeight="1">
      <c r="B133" s="28"/>
      <c r="C133" s="182" t="s">
        <v>238</v>
      </c>
      <c r="D133" s="182" t="s">
        <v>210</v>
      </c>
      <c r="E133" s="183" t="s">
        <v>926</v>
      </c>
      <c r="F133" s="184" t="s">
        <v>1204</v>
      </c>
      <c r="G133" s="185" t="s">
        <v>928</v>
      </c>
      <c r="H133" s="186">
        <v>50</v>
      </c>
      <c r="I133" s="187"/>
      <c r="J133" s="187"/>
      <c r="K133" s="188">
        <f>ROUND(P133*H133,2)</f>
        <v>0</v>
      </c>
      <c r="L133" s="184" t="s">
        <v>1</v>
      </c>
      <c r="M133" s="32"/>
      <c r="N133" s="189" t="s">
        <v>1</v>
      </c>
      <c r="O133" s="159" t="s">
        <v>44</v>
      </c>
      <c r="P133" s="160">
        <f>I133+J133</f>
        <v>0</v>
      </c>
      <c r="Q133" s="160">
        <f>ROUND(I133*H133,2)</f>
        <v>0</v>
      </c>
      <c r="R133" s="160">
        <f>ROUND(J133*H133,2)</f>
        <v>0</v>
      </c>
      <c r="S133" s="53"/>
      <c r="T133" s="161">
        <f>S133*H133</f>
        <v>0</v>
      </c>
      <c r="U133" s="161">
        <v>0</v>
      </c>
      <c r="V133" s="161">
        <f>U133*H133</f>
        <v>0</v>
      </c>
      <c r="W133" s="161">
        <v>0</v>
      </c>
      <c r="X133" s="162">
        <f>W133*H133</f>
        <v>0</v>
      </c>
      <c r="AR133" s="12" t="s">
        <v>140</v>
      </c>
      <c r="AT133" s="12" t="s">
        <v>210</v>
      </c>
      <c r="AU133" s="12" t="s">
        <v>75</v>
      </c>
      <c r="AY133" s="12" t="s">
        <v>139</v>
      </c>
      <c r="BE133" s="163">
        <f>IF(O133="základní",K133,0)</f>
        <v>0</v>
      </c>
      <c r="BF133" s="163">
        <f>IF(O133="snížená",K133,0)</f>
        <v>0</v>
      </c>
      <c r="BG133" s="163">
        <f>IF(O133="zákl. přenesená",K133,0)</f>
        <v>0</v>
      </c>
      <c r="BH133" s="163">
        <f>IF(O133="sníž. přenesená",K133,0)</f>
        <v>0</v>
      </c>
      <c r="BI133" s="163">
        <f>IF(O133="nulová",K133,0)</f>
        <v>0</v>
      </c>
      <c r="BJ133" s="12" t="s">
        <v>83</v>
      </c>
      <c r="BK133" s="163">
        <f>ROUND(P133*H133,2)</f>
        <v>0</v>
      </c>
      <c r="BL133" s="12" t="s">
        <v>140</v>
      </c>
      <c r="BM133" s="12" t="s">
        <v>1205</v>
      </c>
    </row>
    <row r="134" spans="2:65" s="1" customFormat="1" ht="11.25">
      <c r="B134" s="28"/>
      <c r="C134" s="29"/>
      <c r="D134" s="164" t="s">
        <v>142</v>
      </c>
      <c r="E134" s="29"/>
      <c r="F134" s="165" t="s">
        <v>1204</v>
      </c>
      <c r="G134" s="29"/>
      <c r="H134" s="29"/>
      <c r="I134" s="97"/>
      <c r="J134" s="97"/>
      <c r="K134" s="29"/>
      <c r="L134" s="29"/>
      <c r="M134" s="32"/>
      <c r="N134" s="166"/>
      <c r="O134" s="53"/>
      <c r="P134" s="53"/>
      <c r="Q134" s="53"/>
      <c r="R134" s="53"/>
      <c r="S134" s="53"/>
      <c r="T134" s="53"/>
      <c r="U134" s="53"/>
      <c r="V134" s="53"/>
      <c r="W134" s="53"/>
      <c r="X134" s="54"/>
      <c r="AT134" s="12" t="s">
        <v>142</v>
      </c>
      <c r="AU134" s="12" t="s">
        <v>75</v>
      </c>
    </row>
    <row r="135" spans="2:65" s="1" customFormat="1" ht="16.5" customHeight="1">
      <c r="B135" s="28"/>
      <c r="C135" s="182" t="s">
        <v>242</v>
      </c>
      <c r="D135" s="182" t="s">
        <v>210</v>
      </c>
      <c r="E135" s="183" t="s">
        <v>930</v>
      </c>
      <c r="F135" s="184" t="s">
        <v>1206</v>
      </c>
      <c r="G135" s="185" t="s">
        <v>928</v>
      </c>
      <c r="H135" s="186">
        <v>50</v>
      </c>
      <c r="I135" s="187"/>
      <c r="J135" s="187"/>
      <c r="K135" s="188">
        <f>ROUND(P135*H135,2)</f>
        <v>0</v>
      </c>
      <c r="L135" s="184" t="s">
        <v>1</v>
      </c>
      <c r="M135" s="32"/>
      <c r="N135" s="189" t="s">
        <v>1</v>
      </c>
      <c r="O135" s="159" t="s">
        <v>44</v>
      </c>
      <c r="P135" s="160">
        <f>I135+J135</f>
        <v>0</v>
      </c>
      <c r="Q135" s="160">
        <f>ROUND(I135*H135,2)</f>
        <v>0</v>
      </c>
      <c r="R135" s="160">
        <f>ROUND(J135*H135,2)</f>
        <v>0</v>
      </c>
      <c r="S135" s="53"/>
      <c r="T135" s="161">
        <f>S135*H135</f>
        <v>0</v>
      </c>
      <c r="U135" s="161">
        <v>0</v>
      </c>
      <c r="V135" s="161">
        <f>U135*H135</f>
        <v>0</v>
      </c>
      <c r="W135" s="161">
        <v>0</v>
      </c>
      <c r="X135" s="162">
        <f>W135*H135</f>
        <v>0</v>
      </c>
      <c r="AR135" s="12" t="s">
        <v>140</v>
      </c>
      <c r="AT135" s="12" t="s">
        <v>210</v>
      </c>
      <c r="AU135" s="12" t="s">
        <v>75</v>
      </c>
      <c r="AY135" s="12" t="s">
        <v>139</v>
      </c>
      <c r="BE135" s="163">
        <f>IF(O135="základní",K135,0)</f>
        <v>0</v>
      </c>
      <c r="BF135" s="163">
        <f>IF(O135="snížená",K135,0)</f>
        <v>0</v>
      </c>
      <c r="BG135" s="163">
        <f>IF(O135="zákl. přenesená",K135,0)</f>
        <v>0</v>
      </c>
      <c r="BH135" s="163">
        <f>IF(O135="sníž. přenesená",K135,0)</f>
        <v>0</v>
      </c>
      <c r="BI135" s="163">
        <f>IF(O135="nulová",K135,0)</f>
        <v>0</v>
      </c>
      <c r="BJ135" s="12" t="s">
        <v>83</v>
      </c>
      <c r="BK135" s="163">
        <f>ROUND(P135*H135,2)</f>
        <v>0</v>
      </c>
      <c r="BL135" s="12" t="s">
        <v>140</v>
      </c>
      <c r="BM135" s="12" t="s">
        <v>1207</v>
      </c>
    </row>
    <row r="136" spans="2:65" s="1" customFormat="1" ht="11.25">
      <c r="B136" s="28"/>
      <c r="C136" s="29"/>
      <c r="D136" s="164" t="s">
        <v>142</v>
      </c>
      <c r="E136" s="29"/>
      <c r="F136" s="165" t="s">
        <v>1206</v>
      </c>
      <c r="G136" s="29"/>
      <c r="H136" s="29"/>
      <c r="I136" s="97"/>
      <c r="J136" s="97"/>
      <c r="K136" s="29"/>
      <c r="L136" s="29"/>
      <c r="M136" s="32"/>
      <c r="N136" s="166"/>
      <c r="O136" s="53"/>
      <c r="P136" s="53"/>
      <c r="Q136" s="53"/>
      <c r="R136" s="53"/>
      <c r="S136" s="53"/>
      <c r="T136" s="53"/>
      <c r="U136" s="53"/>
      <c r="V136" s="53"/>
      <c r="W136" s="53"/>
      <c r="X136" s="54"/>
      <c r="AT136" s="12" t="s">
        <v>142</v>
      </c>
      <c r="AU136" s="12" t="s">
        <v>75</v>
      </c>
    </row>
    <row r="137" spans="2:65" s="1" customFormat="1" ht="16.5" customHeight="1">
      <c r="B137" s="28"/>
      <c r="C137" s="182" t="s">
        <v>246</v>
      </c>
      <c r="D137" s="182" t="s">
        <v>210</v>
      </c>
      <c r="E137" s="183" t="s">
        <v>1208</v>
      </c>
      <c r="F137" s="184" t="s">
        <v>1209</v>
      </c>
      <c r="G137" s="185" t="s">
        <v>137</v>
      </c>
      <c r="H137" s="186">
        <v>2</v>
      </c>
      <c r="I137" s="187"/>
      <c r="J137" s="187"/>
      <c r="K137" s="188">
        <f>ROUND(P137*H137,2)</f>
        <v>0</v>
      </c>
      <c r="L137" s="184" t="s">
        <v>1</v>
      </c>
      <c r="M137" s="32"/>
      <c r="N137" s="189" t="s">
        <v>1</v>
      </c>
      <c r="O137" s="159" t="s">
        <v>44</v>
      </c>
      <c r="P137" s="160">
        <f>I137+J137</f>
        <v>0</v>
      </c>
      <c r="Q137" s="160">
        <f>ROUND(I137*H137,2)</f>
        <v>0</v>
      </c>
      <c r="R137" s="160">
        <f>ROUND(J137*H137,2)</f>
        <v>0</v>
      </c>
      <c r="S137" s="53"/>
      <c r="T137" s="161">
        <f>S137*H137</f>
        <v>0</v>
      </c>
      <c r="U137" s="161">
        <v>0</v>
      </c>
      <c r="V137" s="161">
        <f>U137*H137</f>
        <v>0</v>
      </c>
      <c r="W137" s="161">
        <v>0</v>
      </c>
      <c r="X137" s="162">
        <f>W137*H137</f>
        <v>0</v>
      </c>
      <c r="AR137" s="12" t="s">
        <v>140</v>
      </c>
      <c r="AT137" s="12" t="s">
        <v>210</v>
      </c>
      <c r="AU137" s="12" t="s">
        <v>75</v>
      </c>
      <c r="AY137" s="12" t="s">
        <v>139</v>
      </c>
      <c r="BE137" s="163">
        <f>IF(O137="základní",K137,0)</f>
        <v>0</v>
      </c>
      <c r="BF137" s="163">
        <f>IF(O137="snížená",K137,0)</f>
        <v>0</v>
      </c>
      <c r="BG137" s="163">
        <f>IF(O137="zákl. přenesená",K137,0)</f>
        <v>0</v>
      </c>
      <c r="BH137" s="163">
        <f>IF(O137="sníž. přenesená",K137,0)</f>
        <v>0</v>
      </c>
      <c r="BI137" s="163">
        <f>IF(O137="nulová",K137,0)</f>
        <v>0</v>
      </c>
      <c r="BJ137" s="12" t="s">
        <v>83</v>
      </c>
      <c r="BK137" s="163">
        <f>ROUND(P137*H137,2)</f>
        <v>0</v>
      </c>
      <c r="BL137" s="12" t="s">
        <v>140</v>
      </c>
      <c r="BM137" s="12" t="s">
        <v>1210</v>
      </c>
    </row>
    <row r="138" spans="2:65" s="1" customFormat="1" ht="11.25">
      <c r="B138" s="28"/>
      <c r="C138" s="29"/>
      <c r="D138" s="164" t="s">
        <v>142</v>
      </c>
      <c r="E138" s="29"/>
      <c r="F138" s="165" t="s">
        <v>1209</v>
      </c>
      <c r="G138" s="29"/>
      <c r="H138" s="29"/>
      <c r="I138" s="97"/>
      <c r="J138" s="97"/>
      <c r="K138" s="29"/>
      <c r="L138" s="29"/>
      <c r="M138" s="32"/>
      <c r="N138" s="166"/>
      <c r="O138" s="53"/>
      <c r="P138" s="53"/>
      <c r="Q138" s="53"/>
      <c r="R138" s="53"/>
      <c r="S138" s="53"/>
      <c r="T138" s="53"/>
      <c r="U138" s="53"/>
      <c r="V138" s="53"/>
      <c r="W138" s="53"/>
      <c r="X138" s="54"/>
      <c r="AT138" s="12" t="s">
        <v>142</v>
      </c>
      <c r="AU138" s="12" t="s">
        <v>75</v>
      </c>
    </row>
    <row r="139" spans="2:65" s="1" customFormat="1" ht="33.75" customHeight="1">
      <c r="B139" s="28"/>
      <c r="C139" s="182" t="s">
        <v>250</v>
      </c>
      <c r="D139" s="182" t="s">
        <v>210</v>
      </c>
      <c r="E139" s="183" t="s">
        <v>966</v>
      </c>
      <c r="F139" s="184" t="s">
        <v>967</v>
      </c>
      <c r="G139" s="185" t="s">
        <v>137</v>
      </c>
      <c r="H139" s="186">
        <v>1</v>
      </c>
      <c r="I139" s="187"/>
      <c r="J139" s="187"/>
      <c r="K139" s="188">
        <f>ROUND(P139*H139,2)</f>
        <v>0</v>
      </c>
      <c r="L139" s="184" t="s">
        <v>1</v>
      </c>
      <c r="M139" s="32"/>
      <c r="N139" s="189" t="s">
        <v>1</v>
      </c>
      <c r="O139" s="159" t="s">
        <v>44</v>
      </c>
      <c r="P139" s="160">
        <f>I139+J139</f>
        <v>0</v>
      </c>
      <c r="Q139" s="160">
        <f>ROUND(I139*H139,2)</f>
        <v>0</v>
      </c>
      <c r="R139" s="160">
        <f>ROUND(J139*H139,2)</f>
        <v>0</v>
      </c>
      <c r="S139" s="53"/>
      <c r="T139" s="161">
        <f>S139*H139</f>
        <v>0</v>
      </c>
      <c r="U139" s="161">
        <v>0</v>
      </c>
      <c r="V139" s="161">
        <f>U139*H139</f>
        <v>0</v>
      </c>
      <c r="W139" s="161">
        <v>0</v>
      </c>
      <c r="X139" s="162">
        <f>W139*H139</f>
        <v>0</v>
      </c>
      <c r="AR139" s="12" t="s">
        <v>140</v>
      </c>
      <c r="AT139" s="12" t="s">
        <v>210</v>
      </c>
      <c r="AU139" s="12" t="s">
        <v>75</v>
      </c>
      <c r="AY139" s="12" t="s">
        <v>139</v>
      </c>
      <c r="BE139" s="163">
        <f>IF(O139="základní",K139,0)</f>
        <v>0</v>
      </c>
      <c r="BF139" s="163">
        <f>IF(O139="snížená",K139,0)</f>
        <v>0</v>
      </c>
      <c r="BG139" s="163">
        <f>IF(O139="zákl. přenesená",K139,0)</f>
        <v>0</v>
      </c>
      <c r="BH139" s="163">
        <f>IF(O139="sníž. přenesená",K139,0)</f>
        <v>0</v>
      </c>
      <c r="BI139" s="163">
        <f>IF(O139="nulová",K139,0)</f>
        <v>0</v>
      </c>
      <c r="BJ139" s="12" t="s">
        <v>83</v>
      </c>
      <c r="BK139" s="163">
        <f>ROUND(P139*H139,2)</f>
        <v>0</v>
      </c>
      <c r="BL139" s="12" t="s">
        <v>140</v>
      </c>
      <c r="BM139" s="12" t="s">
        <v>1211</v>
      </c>
    </row>
    <row r="140" spans="2:65" s="1" customFormat="1" ht="29.25">
      <c r="B140" s="28"/>
      <c r="C140" s="29"/>
      <c r="D140" s="164" t="s">
        <v>142</v>
      </c>
      <c r="E140" s="29"/>
      <c r="F140" s="165" t="s">
        <v>969</v>
      </c>
      <c r="G140" s="29"/>
      <c r="H140" s="29"/>
      <c r="I140" s="97"/>
      <c r="J140" s="97"/>
      <c r="K140" s="29"/>
      <c r="L140" s="29"/>
      <c r="M140" s="32"/>
      <c r="N140" s="166"/>
      <c r="O140" s="53"/>
      <c r="P140" s="53"/>
      <c r="Q140" s="53"/>
      <c r="R140" s="53"/>
      <c r="S140" s="53"/>
      <c r="T140" s="53"/>
      <c r="U140" s="53"/>
      <c r="V140" s="53"/>
      <c r="W140" s="53"/>
      <c r="X140" s="54"/>
      <c r="AT140" s="12" t="s">
        <v>142</v>
      </c>
      <c r="AU140" s="12" t="s">
        <v>75</v>
      </c>
    </row>
    <row r="141" spans="2:65" s="1" customFormat="1" ht="33.75" customHeight="1">
      <c r="B141" s="28"/>
      <c r="C141" s="182" t="s">
        <v>254</v>
      </c>
      <c r="D141" s="182" t="s">
        <v>210</v>
      </c>
      <c r="E141" s="183" t="s">
        <v>975</v>
      </c>
      <c r="F141" s="184" t="s">
        <v>976</v>
      </c>
      <c r="G141" s="185" t="s">
        <v>137</v>
      </c>
      <c r="H141" s="186">
        <v>1</v>
      </c>
      <c r="I141" s="187"/>
      <c r="J141" s="187"/>
      <c r="K141" s="188">
        <f>ROUND(P141*H141,2)</f>
        <v>0</v>
      </c>
      <c r="L141" s="184" t="s">
        <v>1</v>
      </c>
      <c r="M141" s="32"/>
      <c r="N141" s="189" t="s">
        <v>1</v>
      </c>
      <c r="O141" s="159" t="s">
        <v>44</v>
      </c>
      <c r="P141" s="160">
        <f>I141+J141</f>
        <v>0</v>
      </c>
      <c r="Q141" s="160">
        <f>ROUND(I141*H141,2)</f>
        <v>0</v>
      </c>
      <c r="R141" s="160">
        <f>ROUND(J141*H141,2)</f>
        <v>0</v>
      </c>
      <c r="S141" s="53"/>
      <c r="T141" s="161">
        <f>S141*H141</f>
        <v>0</v>
      </c>
      <c r="U141" s="161">
        <v>0</v>
      </c>
      <c r="V141" s="161">
        <f>U141*H141</f>
        <v>0</v>
      </c>
      <c r="W141" s="161">
        <v>0</v>
      </c>
      <c r="X141" s="162">
        <f>W141*H141</f>
        <v>0</v>
      </c>
      <c r="AR141" s="12" t="s">
        <v>140</v>
      </c>
      <c r="AT141" s="12" t="s">
        <v>210</v>
      </c>
      <c r="AU141" s="12" t="s">
        <v>75</v>
      </c>
      <c r="AY141" s="12" t="s">
        <v>139</v>
      </c>
      <c r="BE141" s="163">
        <f>IF(O141="základní",K141,0)</f>
        <v>0</v>
      </c>
      <c r="BF141" s="163">
        <f>IF(O141="snížená",K141,0)</f>
        <v>0</v>
      </c>
      <c r="BG141" s="163">
        <f>IF(O141="zákl. přenesená",K141,0)</f>
        <v>0</v>
      </c>
      <c r="BH141" s="163">
        <f>IF(O141="sníž. přenesená",K141,0)</f>
        <v>0</v>
      </c>
      <c r="BI141" s="163">
        <f>IF(O141="nulová",K141,0)</f>
        <v>0</v>
      </c>
      <c r="BJ141" s="12" t="s">
        <v>83</v>
      </c>
      <c r="BK141" s="163">
        <f>ROUND(P141*H141,2)</f>
        <v>0</v>
      </c>
      <c r="BL141" s="12" t="s">
        <v>140</v>
      </c>
      <c r="BM141" s="12" t="s">
        <v>1212</v>
      </c>
    </row>
    <row r="142" spans="2:65" s="1" customFormat="1" ht="39">
      <c r="B142" s="28"/>
      <c r="C142" s="29"/>
      <c r="D142" s="164" t="s">
        <v>142</v>
      </c>
      <c r="E142" s="29"/>
      <c r="F142" s="165" t="s">
        <v>978</v>
      </c>
      <c r="G142" s="29"/>
      <c r="H142" s="29"/>
      <c r="I142" s="97"/>
      <c r="J142" s="97"/>
      <c r="K142" s="29"/>
      <c r="L142" s="29"/>
      <c r="M142" s="32"/>
      <c r="N142" s="166"/>
      <c r="O142" s="53"/>
      <c r="P142" s="53"/>
      <c r="Q142" s="53"/>
      <c r="R142" s="53"/>
      <c r="S142" s="53"/>
      <c r="T142" s="53"/>
      <c r="U142" s="53"/>
      <c r="V142" s="53"/>
      <c r="W142" s="53"/>
      <c r="X142" s="54"/>
      <c r="AT142" s="12" t="s">
        <v>142</v>
      </c>
      <c r="AU142" s="12" t="s">
        <v>75</v>
      </c>
    </row>
    <row r="143" spans="2:65" s="1" customFormat="1" ht="22.5" customHeight="1">
      <c r="B143" s="28"/>
      <c r="C143" s="182" t="s">
        <v>258</v>
      </c>
      <c r="D143" s="182" t="s">
        <v>210</v>
      </c>
      <c r="E143" s="183" t="s">
        <v>255</v>
      </c>
      <c r="F143" s="184" t="s">
        <v>984</v>
      </c>
      <c r="G143" s="185" t="s">
        <v>137</v>
      </c>
      <c r="H143" s="186">
        <v>1</v>
      </c>
      <c r="I143" s="187"/>
      <c r="J143" s="187"/>
      <c r="K143" s="188">
        <f>ROUND(P143*H143,2)</f>
        <v>0</v>
      </c>
      <c r="L143" s="184" t="s">
        <v>1</v>
      </c>
      <c r="M143" s="32"/>
      <c r="N143" s="189" t="s">
        <v>1</v>
      </c>
      <c r="O143" s="159" t="s">
        <v>44</v>
      </c>
      <c r="P143" s="160">
        <f>I143+J143</f>
        <v>0</v>
      </c>
      <c r="Q143" s="160">
        <f>ROUND(I143*H143,2)</f>
        <v>0</v>
      </c>
      <c r="R143" s="160">
        <f>ROUND(J143*H143,2)</f>
        <v>0</v>
      </c>
      <c r="S143" s="53"/>
      <c r="T143" s="161">
        <f>S143*H143</f>
        <v>0</v>
      </c>
      <c r="U143" s="161">
        <v>0</v>
      </c>
      <c r="V143" s="161">
        <f>U143*H143</f>
        <v>0</v>
      </c>
      <c r="W143" s="161">
        <v>0</v>
      </c>
      <c r="X143" s="162">
        <f>W143*H143</f>
        <v>0</v>
      </c>
      <c r="AR143" s="12" t="s">
        <v>140</v>
      </c>
      <c r="AT143" s="12" t="s">
        <v>210</v>
      </c>
      <c r="AU143" s="12" t="s">
        <v>75</v>
      </c>
      <c r="AY143" s="12" t="s">
        <v>139</v>
      </c>
      <c r="BE143" s="163">
        <f>IF(O143="základní",K143,0)</f>
        <v>0</v>
      </c>
      <c r="BF143" s="163">
        <f>IF(O143="snížená",K143,0)</f>
        <v>0</v>
      </c>
      <c r="BG143" s="163">
        <f>IF(O143="zákl. přenesená",K143,0)</f>
        <v>0</v>
      </c>
      <c r="BH143" s="163">
        <f>IF(O143="sníž. přenesená",K143,0)</f>
        <v>0</v>
      </c>
      <c r="BI143" s="163">
        <f>IF(O143="nulová",K143,0)</f>
        <v>0</v>
      </c>
      <c r="BJ143" s="12" t="s">
        <v>83</v>
      </c>
      <c r="BK143" s="163">
        <f>ROUND(P143*H143,2)</f>
        <v>0</v>
      </c>
      <c r="BL143" s="12" t="s">
        <v>140</v>
      </c>
      <c r="BM143" s="12" t="s">
        <v>1213</v>
      </c>
    </row>
    <row r="144" spans="2:65" s="1" customFormat="1" ht="19.5">
      <c r="B144" s="28"/>
      <c r="C144" s="29"/>
      <c r="D144" s="164" t="s">
        <v>142</v>
      </c>
      <c r="E144" s="29"/>
      <c r="F144" s="165" t="s">
        <v>984</v>
      </c>
      <c r="G144" s="29"/>
      <c r="H144" s="29"/>
      <c r="I144" s="97"/>
      <c r="J144" s="97"/>
      <c r="K144" s="29"/>
      <c r="L144" s="29"/>
      <c r="M144" s="32"/>
      <c r="N144" s="166"/>
      <c r="O144" s="53"/>
      <c r="P144" s="53"/>
      <c r="Q144" s="53"/>
      <c r="R144" s="53"/>
      <c r="S144" s="53"/>
      <c r="T144" s="53"/>
      <c r="U144" s="53"/>
      <c r="V144" s="53"/>
      <c r="W144" s="53"/>
      <c r="X144" s="54"/>
      <c r="AT144" s="12" t="s">
        <v>142</v>
      </c>
      <c r="AU144" s="12" t="s">
        <v>75</v>
      </c>
    </row>
    <row r="145" spans="2:65" s="9" customFormat="1" ht="25.9" customHeight="1">
      <c r="B145" s="167"/>
      <c r="C145" s="168"/>
      <c r="D145" s="169" t="s">
        <v>74</v>
      </c>
      <c r="E145" s="170" t="s">
        <v>407</v>
      </c>
      <c r="F145" s="170" t="s">
        <v>408</v>
      </c>
      <c r="G145" s="168"/>
      <c r="H145" s="168"/>
      <c r="I145" s="171"/>
      <c r="J145" s="171"/>
      <c r="K145" s="172">
        <f>BK145</f>
        <v>0</v>
      </c>
      <c r="L145" s="168"/>
      <c r="M145" s="173"/>
      <c r="N145" s="174"/>
      <c r="O145" s="175"/>
      <c r="P145" s="175"/>
      <c r="Q145" s="176">
        <f>Q146</f>
        <v>0</v>
      </c>
      <c r="R145" s="176">
        <f>R146</f>
        <v>0</v>
      </c>
      <c r="S145" s="175"/>
      <c r="T145" s="177">
        <f>T146</f>
        <v>0</v>
      </c>
      <c r="U145" s="175"/>
      <c r="V145" s="177">
        <f>V146</f>
        <v>0</v>
      </c>
      <c r="W145" s="175"/>
      <c r="X145" s="178">
        <f>X146</f>
        <v>0</v>
      </c>
      <c r="AR145" s="179" t="s">
        <v>83</v>
      </c>
      <c r="AT145" s="180" t="s">
        <v>74</v>
      </c>
      <c r="AU145" s="180" t="s">
        <v>75</v>
      </c>
      <c r="AY145" s="179" t="s">
        <v>139</v>
      </c>
      <c r="BK145" s="181">
        <f>BK146</f>
        <v>0</v>
      </c>
    </row>
    <row r="146" spans="2:65" s="9" customFormat="1" ht="22.9" customHeight="1">
      <c r="B146" s="167"/>
      <c r="C146" s="168"/>
      <c r="D146" s="169" t="s">
        <v>74</v>
      </c>
      <c r="E146" s="201" t="s">
        <v>83</v>
      </c>
      <c r="F146" s="201" t="s">
        <v>873</v>
      </c>
      <c r="G146" s="168"/>
      <c r="H146" s="168"/>
      <c r="I146" s="171"/>
      <c r="J146" s="171"/>
      <c r="K146" s="202">
        <f>BK146</f>
        <v>0</v>
      </c>
      <c r="L146" s="168"/>
      <c r="M146" s="173"/>
      <c r="N146" s="174"/>
      <c r="O146" s="175"/>
      <c r="P146" s="175"/>
      <c r="Q146" s="176">
        <f>SUM(Q147:Q156)</f>
        <v>0</v>
      </c>
      <c r="R146" s="176">
        <f>SUM(R147:R156)</f>
        <v>0</v>
      </c>
      <c r="S146" s="175"/>
      <c r="T146" s="177">
        <f>SUM(T147:T156)</f>
        <v>0</v>
      </c>
      <c r="U146" s="175"/>
      <c r="V146" s="177">
        <f>SUM(V147:V156)</f>
        <v>0</v>
      </c>
      <c r="W146" s="175"/>
      <c r="X146" s="178">
        <f>SUM(X147:X156)</f>
        <v>0</v>
      </c>
      <c r="AR146" s="179" t="s">
        <v>83</v>
      </c>
      <c r="AT146" s="180" t="s">
        <v>74</v>
      </c>
      <c r="AU146" s="180" t="s">
        <v>83</v>
      </c>
      <c r="AY146" s="179" t="s">
        <v>139</v>
      </c>
      <c r="BK146" s="181">
        <f>SUM(BK147:BK156)</f>
        <v>0</v>
      </c>
    </row>
    <row r="147" spans="2:65" s="1" customFormat="1" ht="22.5" customHeight="1">
      <c r="B147" s="28"/>
      <c r="C147" s="182" t="s">
        <v>529</v>
      </c>
      <c r="D147" s="182" t="s">
        <v>210</v>
      </c>
      <c r="E147" s="183" t="s">
        <v>1214</v>
      </c>
      <c r="F147" s="184" t="s">
        <v>1215</v>
      </c>
      <c r="G147" s="185" t="s">
        <v>292</v>
      </c>
      <c r="H147" s="186">
        <v>55</v>
      </c>
      <c r="I147" s="187"/>
      <c r="J147" s="187"/>
      <c r="K147" s="188">
        <f>ROUND(P147*H147,2)</f>
        <v>0</v>
      </c>
      <c r="L147" s="184" t="s">
        <v>266</v>
      </c>
      <c r="M147" s="32"/>
      <c r="N147" s="189" t="s">
        <v>1</v>
      </c>
      <c r="O147" s="159" t="s">
        <v>44</v>
      </c>
      <c r="P147" s="160">
        <f>I147+J147</f>
        <v>0</v>
      </c>
      <c r="Q147" s="160">
        <f>ROUND(I147*H147,2)</f>
        <v>0</v>
      </c>
      <c r="R147" s="160">
        <f>ROUND(J147*H147,2)</f>
        <v>0</v>
      </c>
      <c r="S147" s="53"/>
      <c r="T147" s="161">
        <f>S147*H147</f>
        <v>0</v>
      </c>
      <c r="U147" s="161">
        <v>0</v>
      </c>
      <c r="V147" s="161">
        <f>U147*H147</f>
        <v>0</v>
      </c>
      <c r="W147" s="161">
        <v>0</v>
      </c>
      <c r="X147" s="162">
        <f>W147*H147</f>
        <v>0</v>
      </c>
      <c r="AR147" s="12" t="s">
        <v>140</v>
      </c>
      <c r="AT147" s="12" t="s">
        <v>210</v>
      </c>
      <c r="AU147" s="12" t="s">
        <v>85</v>
      </c>
      <c r="AY147" s="12" t="s">
        <v>139</v>
      </c>
      <c r="BE147" s="163">
        <f>IF(O147="základní",K147,0)</f>
        <v>0</v>
      </c>
      <c r="BF147" s="163">
        <f>IF(O147="snížená",K147,0)</f>
        <v>0</v>
      </c>
      <c r="BG147" s="163">
        <f>IF(O147="zákl. přenesená",K147,0)</f>
        <v>0</v>
      </c>
      <c r="BH147" s="163">
        <f>IF(O147="sníž. přenesená",K147,0)</f>
        <v>0</v>
      </c>
      <c r="BI147" s="163">
        <f>IF(O147="nulová",K147,0)</f>
        <v>0</v>
      </c>
      <c r="BJ147" s="12" t="s">
        <v>83</v>
      </c>
      <c r="BK147" s="163">
        <f>ROUND(P147*H147,2)</f>
        <v>0</v>
      </c>
      <c r="BL147" s="12" t="s">
        <v>140</v>
      </c>
      <c r="BM147" s="12" t="s">
        <v>1216</v>
      </c>
    </row>
    <row r="148" spans="2:65" s="1" customFormat="1" ht="11.25">
      <c r="B148" s="28"/>
      <c r="C148" s="29"/>
      <c r="D148" s="164" t="s">
        <v>142</v>
      </c>
      <c r="E148" s="29"/>
      <c r="F148" s="165" t="s">
        <v>1215</v>
      </c>
      <c r="G148" s="29"/>
      <c r="H148" s="29"/>
      <c r="I148" s="97"/>
      <c r="J148" s="97"/>
      <c r="K148" s="29"/>
      <c r="L148" s="29"/>
      <c r="M148" s="32"/>
      <c r="N148" s="166"/>
      <c r="O148" s="53"/>
      <c r="P148" s="53"/>
      <c r="Q148" s="53"/>
      <c r="R148" s="53"/>
      <c r="S148" s="53"/>
      <c r="T148" s="53"/>
      <c r="U148" s="53"/>
      <c r="V148" s="53"/>
      <c r="W148" s="53"/>
      <c r="X148" s="54"/>
      <c r="AT148" s="12" t="s">
        <v>142</v>
      </c>
      <c r="AU148" s="12" t="s">
        <v>85</v>
      </c>
    </row>
    <row r="149" spans="2:65" s="1" customFormat="1" ht="22.5" customHeight="1">
      <c r="B149" s="28"/>
      <c r="C149" s="182" t="s">
        <v>534</v>
      </c>
      <c r="D149" s="182" t="s">
        <v>210</v>
      </c>
      <c r="E149" s="183" t="s">
        <v>1217</v>
      </c>
      <c r="F149" s="184" t="s">
        <v>1218</v>
      </c>
      <c r="G149" s="185" t="s">
        <v>292</v>
      </c>
      <c r="H149" s="186">
        <v>55</v>
      </c>
      <c r="I149" s="187"/>
      <c r="J149" s="187"/>
      <c r="K149" s="188">
        <f>ROUND(P149*H149,2)</f>
        <v>0</v>
      </c>
      <c r="L149" s="184" t="s">
        <v>266</v>
      </c>
      <c r="M149" s="32"/>
      <c r="N149" s="189" t="s">
        <v>1</v>
      </c>
      <c r="O149" s="159" t="s">
        <v>44</v>
      </c>
      <c r="P149" s="160">
        <f>I149+J149</f>
        <v>0</v>
      </c>
      <c r="Q149" s="160">
        <f>ROUND(I149*H149,2)</f>
        <v>0</v>
      </c>
      <c r="R149" s="160">
        <f>ROUND(J149*H149,2)</f>
        <v>0</v>
      </c>
      <c r="S149" s="53"/>
      <c r="T149" s="161">
        <f>S149*H149</f>
        <v>0</v>
      </c>
      <c r="U149" s="161">
        <v>0</v>
      </c>
      <c r="V149" s="161">
        <f>U149*H149</f>
        <v>0</v>
      </c>
      <c r="W149" s="161">
        <v>0</v>
      </c>
      <c r="X149" s="162">
        <f>W149*H149</f>
        <v>0</v>
      </c>
      <c r="AR149" s="12" t="s">
        <v>140</v>
      </c>
      <c r="AT149" s="12" t="s">
        <v>210</v>
      </c>
      <c r="AU149" s="12" t="s">
        <v>85</v>
      </c>
      <c r="AY149" s="12" t="s">
        <v>139</v>
      </c>
      <c r="BE149" s="163">
        <f>IF(O149="základní",K149,0)</f>
        <v>0</v>
      </c>
      <c r="BF149" s="163">
        <f>IF(O149="snížená",K149,0)</f>
        <v>0</v>
      </c>
      <c r="BG149" s="163">
        <f>IF(O149="zákl. přenesená",K149,0)</f>
        <v>0</v>
      </c>
      <c r="BH149" s="163">
        <f>IF(O149="sníž. přenesená",K149,0)</f>
        <v>0</v>
      </c>
      <c r="BI149" s="163">
        <f>IF(O149="nulová",K149,0)</f>
        <v>0</v>
      </c>
      <c r="BJ149" s="12" t="s">
        <v>83</v>
      </c>
      <c r="BK149" s="163">
        <f>ROUND(P149*H149,2)</f>
        <v>0</v>
      </c>
      <c r="BL149" s="12" t="s">
        <v>140</v>
      </c>
      <c r="BM149" s="12" t="s">
        <v>1219</v>
      </c>
    </row>
    <row r="150" spans="2:65" s="1" customFormat="1" ht="11.25">
      <c r="B150" s="28"/>
      <c r="C150" s="29"/>
      <c r="D150" s="164" t="s">
        <v>142</v>
      </c>
      <c r="E150" s="29"/>
      <c r="F150" s="165" t="s">
        <v>1218</v>
      </c>
      <c r="G150" s="29"/>
      <c r="H150" s="29"/>
      <c r="I150" s="97"/>
      <c r="J150" s="97"/>
      <c r="K150" s="29"/>
      <c r="L150" s="29"/>
      <c r="M150" s="32"/>
      <c r="N150" s="166"/>
      <c r="O150" s="53"/>
      <c r="P150" s="53"/>
      <c r="Q150" s="53"/>
      <c r="R150" s="53"/>
      <c r="S150" s="53"/>
      <c r="T150" s="53"/>
      <c r="U150" s="53"/>
      <c r="V150" s="53"/>
      <c r="W150" s="53"/>
      <c r="X150" s="54"/>
      <c r="AT150" s="12" t="s">
        <v>142</v>
      </c>
      <c r="AU150" s="12" t="s">
        <v>85</v>
      </c>
    </row>
    <row r="151" spans="2:65" s="1" customFormat="1" ht="22.5" customHeight="1">
      <c r="B151" s="28"/>
      <c r="C151" s="182" t="s">
        <v>538</v>
      </c>
      <c r="D151" s="182" t="s">
        <v>210</v>
      </c>
      <c r="E151" s="183" t="s">
        <v>879</v>
      </c>
      <c r="F151" s="184" t="s">
        <v>880</v>
      </c>
      <c r="G151" s="185" t="s">
        <v>292</v>
      </c>
      <c r="H151" s="186">
        <v>30</v>
      </c>
      <c r="I151" s="187"/>
      <c r="J151" s="187"/>
      <c r="K151" s="188">
        <f>ROUND(P151*H151,2)</f>
        <v>0</v>
      </c>
      <c r="L151" s="184" t="s">
        <v>266</v>
      </c>
      <c r="M151" s="32"/>
      <c r="N151" s="189" t="s">
        <v>1</v>
      </c>
      <c r="O151" s="159" t="s">
        <v>44</v>
      </c>
      <c r="P151" s="160">
        <f>I151+J151</f>
        <v>0</v>
      </c>
      <c r="Q151" s="160">
        <f>ROUND(I151*H151,2)</f>
        <v>0</v>
      </c>
      <c r="R151" s="160">
        <f>ROUND(J151*H151,2)</f>
        <v>0</v>
      </c>
      <c r="S151" s="53"/>
      <c r="T151" s="161">
        <f>S151*H151</f>
        <v>0</v>
      </c>
      <c r="U151" s="161">
        <v>0</v>
      </c>
      <c r="V151" s="161">
        <f>U151*H151</f>
        <v>0</v>
      </c>
      <c r="W151" s="161">
        <v>0</v>
      </c>
      <c r="X151" s="162">
        <f>W151*H151</f>
        <v>0</v>
      </c>
      <c r="AR151" s="12" t="s">
        <v>140</v>
      </c>
      <c r="AT151" s="12" t="s">
        <v>210</v>
      </c>
      <c r="AU151" s="12" t="s">
        <v>85</v>
      </c>
      <c r="AY151" s="12" t="s">
        <v>139</v>
      </c>
      <c r="BE151" s="163">
        <f>IF(O151="základní",K151,0)</f>
        <v>0</v>
      </c>
      <c r="BF151" s="163">
        <f>IF(O151="snížená",K151,0)</f>
        <v>0</v>
      </c>
      <c r="BG151" s="163">
        <f>IF(O151="zákl. přenesená",K151,0)</f>
        <v>0</v>
      </c>
      <c r="BH151" s="163">
        <f>IF(O151="sníž. přenesená",K151,0)</f>
        <v>0</v>
      </c>
      <c r="BI151" s="163">
        <f>IF(O151="nulová",K151,0)</f>
        <v>0</v>
      </c>
      <c r="BJ151" s="12" t="s">
        <v>83</v>
      </c>
      <c r="BK151" s="163">
        <f>ROUND(P151*H151,2)</f>
        <v>0</v>
      </c>
      <c r="BL151" s="12" t="s">
        <v>140</v>
      </c>
      <c r="BM151" s="12" t="s">
        <v>1220</v>
      </c>
    </row>
    <row r="152" spans="2:65" s="1" customFormat="1" ht="11.25">
      <c r="B152" s="28"/>
      <c r="C152" s="29"/>
      <c r="D152" s="164" t="s">
        <v>142</v>
      </c>
      <c r="E152" s="29"/>
      <c r="F152" s="165" t="s">
        <v>880</v>
      </c>
      <c r="G152" s="29"/>
      <c r="H152" s="29"/>
      <c r="I152" s="97"/>
      <c r="J152" s="97"/>
      <c r="K152" s="29"/>
      <c r="L152" s="29"/>
      <c r="M152" s="32"/>
      <c r="N152" s="166"/>
      <c r="O152" s="53"/>
      <c r="P152" s="53"/>
      <c r="Q152" s="53"/>
      <c r="R152" s="53"/>
      <c r="S152" s="53"/>
      <c r="T152" s="53"/>
      <c r="U152" s="53"/>
      <c r="V152" s="53"/>
      <c r="W152" s="53"/>
      <c r="X152" s="54"/>
      <c r="AT152" s="12" t="s">
        <v>142</v>
      </c>
      <c r="AU152" s="12" t="s">
        <v>85</v>
      </c>
    </row>
    <row r="153" spans="2:65" s="1" customFormat="1" ht="22.5" customHeight="1">
      <c r="B153" s="28"/>
      <c r="C153" s="182" t="s">
        <v>542</v>
      </c>
      <c r="D153" s="182" t="s">
        <v>210</v>
      </c>
      <c r="E153" s="183" t="s">
        <v>1221</v>
      </c>
      <c r="F153" s="184" t="s">
        <v>1222</v>
      </c>
      <c r="G153" s="185" t="s">
        <v>292</v>
      </c>
      <c r="H153" s="186">
        <v>55</v>
      </c>
      <c r="I153" s="187"/>
      <c r="J153" s="187"/>
      <c r="K153" s="188">
        <f>ROUND(P153*H153,2)</f>
        <v>0</v>
      </c>
      <c r="L153" s="184" t="s">
        <v>266</v>
      </c>
      <c r="M153" s="32"/>
      <c r="N153" s="189" t="s">
        <v>1</v>
      </c>
      <c r="O153" s="159" t="s">
        <v>44</v>
      </c>
      <c r="P153" s="160">
        <f>I153+J153</f>
        <v>0</v>
      </c>
      <c r="Q153" s="160">
        <f>ROUND(I153*H153,2)</f>
        <v>0</v>
      </c>
      <c r="R153" s="160">
        <f>ROUND(J153*H153,2)</f>
        <v>0</v>
      </c>
      <c r="S153" s="53"/>
      <c r="T153" s="161">
        <f>S153*H153</f>
        <v>0</v>
      </c>
      <c r="U153" s="161">
        <v>0</v>
      </c>
      <c r="V153" s="161">
        <f>U153*H153</f>
        <v>0</v>
      </c>
      <c r="W153" s="161">
        <v>0</v>
      </c>
      <c r="X153" s="162">
        <f>W153*H153</f>
        <v>0</v>
      </c>
      <c r="AR153" s="12" t="s">
        <v>140</v>
      </c>
      <c r="AT153" s="12" t="s">
        <v>210</v>
      </c>
      <c r="AU153" s="12" t="s">
        <v>85</v>
      </c>
      <c r="AY153" s="12" t="s">
        <v>139</v>
      </c>
      <c r="BE153" s="163">
        <f>IF(O153="základní",K153,0)</f>
        <v>0</v>
      </c>
      <c r="BF153" s="163">
        <f>IF(O153="snížená",K153,0)</f>
        <v>0</v>
      </c>
      <c r="BG153" s="163">
        <f>IF(O153="zákl. přenesená",K153,0)</f>
        <v>0</v>
      </c>
      <c r="BH153" s="163">
        <f>IF(O153="sníž. přenesená",K153,0)</f>
        <v>0</v>
      </c>
      <c r="BI153" s="163">
        <f>IF(O153="nulová",K153,0)</f>
        <v>0</v>
      </c>
      <c r="BJ153" s="12" t="s">
        <v>83</v>
      </c>
      <c r="BK153" s="163">
        <f>ROUND(P153*H153,2)</f>
        <v>0</v>
      </c>
      <c r="BL153" s="12" t="s">
        <v>140</v>
      </c>
      <c r="BM153" s="12" t="s">
        <v>1223</v>
      </c>
    </row>
    <row r="154" spans="2:65" s="1" customFormat="1" ht="11.25">
      <c r="B154" s="28"/>
      <c r="C154" s="29"/>
      <c r="D154" s="164" t="s">
        <v>142</v>
      </c>
      <c r="E154" s="29"/>
      <c r="F154" s="165" t="s">
        <v>1222</v>
      </c>
      <c r="G154" s="29"/>
      <c r="H154" s="29"/>
      <c r="I154" s="97"/>
      <c r="J154" s="97"/>
      <c r="K154" s="29"/>
      <c r="L154" s="29"/>
      <c r="M154" s="32"/>
      <c r="N154" s="166"/>
      <c r="O154" s="53"/>
      <c r="P154" s="53"/>
      <c r="Q154" s="53"/>
      <c r="R154" s="53"/>
      <c r="S154" s="53"/>
      <c r="T154" s="53"/>
      <c r="U154" s="53"/>
      <c r="V154" s="53"/>
      <c r="W154" s="53"/>
      <c r="X154" s="54"/>
      <c r="AT154" s="12" t="s">
        <v>142</v>
      </c>
      <c r="AU154" s="12" t="s">
        <v>85</v>
      </c>
    </row>
    <row r="155" spans="2:65" s="1" customFormat="1" ht="22.5" customHeight="1">
      <c r="B155" s="28"/>
      <c r="C155" s="182" t="s">
        <v>546</v>
      </c>
      <c r="D155" s="182" t="s">
        <v>210</v>
      </c>
      <c r="E155" s="183" t="s">
        <v>1224</v>
      </c>
      <c r="F155" s="184" t="s">
        <v>1225</v>
      </c>
      <c r="G155" s="185" t="s">
        <v>292</v>
      </c>
      <c r="H155" s="186">
        <v>55</v>
      </c>
      <c r="I155" s="187"/>
      <c r="J155" s="187"/>
      <c r="K155" s="188">
        <f>ROUND(P155*H155,2)</f>
        <v>0</v>
      </c>
      <c r="L155" s="184" t="s">
        <v>266</v>
      </c>
      <c r="M155" s="32"/>
      <c r="N155" s="189" t="s">
        <v>1</v>
      </c>
      <c r="O155" s="159" t="s">
        <v>44</v>
      </c>
      <c r="P155" s="160">
        <f>I155+J155</f>
        <v>0</v>
      </c>
      <c r="Q155" s="160">
        <f>ROUND(I155*H155,2)</f>
        <v>0</v>
      </c>
      <c r="R155" s="160">
        <f>ROUND(J155*H155,2)</f>
        <v>0</v>
      </c>
      <c r="S155" s="53"/>
      <c r="T155" s="161">
        <f>S155*H155</f>
        <v>0</v>
      </c>
      <c r="U155" s="161">
        <v>0</v>
      </c>
      <c r="V155" s="161">
        <f>U155*H155</f>
        <v>0</v>
      </c>
      <c r="W155" s="161">
        <v>0</v>
      </c>
      <c r="X155" s="162">
        <f>W155*H155</f>
        <v>0</v>
      </c>
      <c r="AR155" s="12" t="s">
        <v>140</v>
      </c>
      <c r="AT155" s="12" t="s">
        <v>210</v>
      </c>
      <c r="AU155" s="12" t="s">
        <v>85</v>
      </c>
      <c r="AY155" s="12" t="s">
        <v>139</v>
      </c>
      <c r="BE155" s="163">
        <f>IF(O155="základní",K155,0)</f>
        <v>0</v>
      </c>
      <c r="BF155" s="163">
        <f>IF(O155="snížená",K155,0)</f>
        <v>0</v>
      </c>
      <c r="BG155" s="163">
        <f>IF(O155="zákl. přenesená",K155,0)</f>
        <v>0</v>
      </c>
      <c r="BH155" s="163">
        <f>IF(O155="sníž. přenesená",K155,0)</f>
        <v>0</v>
      </c>
      <c r="BI155" s="163">
        <f>IF(O155="nulová",K155,0)</f>
        <v>0</v>
      </c>
      <c r="BJ155" s="12" t="s">
        <v>83</v>
      </c>
      <c r="BK155" s="163">
        <f>ROUND(P155*H155,2)</f>
        <v>0</v>
      </c>
      <c r="BL155" s="12" t="s">
        <v>140</v>
      </c>
      <c r="BM155" s="12" t="s">
        <v>1226</v>
      </c>
    </row>
    <row r="156" spans="2:65" s="1" customFormat="1" ht="11.25">
      <c r="B156" s="28"/>
      <c r="C156" s="29"/>
      <c r="D156" s="164" t="s">
        <v>142</v>
      </c>
      <c r="E156" s="29"/>
      <c r="F156" s="165" t="s">
        <v>1225</v>
      </c>
      <c r="G156" s="29"/>
      <c r="H156" s="29"/>
      <c r="I156" s="97"/>
      <c r="J156" s="97"/>
      <c r="K156" s="29"/>
      <c r="L156" s="29"/>
      <c r="M156" s="32"/>
      <c r="N156" s="166"/>
      <c r="O156" s="53"/>
      <c r="P156" s="53"/>
      <c r="Q156" s="53"/>
      <c r="R156" s="53"/>
      <c r="S156" s="53"/>
      <c r="T156" s="53"/>
      <c r="U156" s="53"/>
      <c r="V156" s="53"/>
      <c r="W156" s="53"/>
      <c r="X156" s="54"/>
      <c r="AT156" s="12" t="s">
        <v>142</v>
      </c>
      <c r="AU156" s="12" t="s">
        <v>85</v>
      </c>
    </row>
    <row r="157" spans="2:65" s="9" customFormat="1" ht="25.9" customHeight="1">
      <c r="B157" s="167"/>
      <c r="C157" s="168"/>
      <c r="D157" s="169" t="s">
        <v>74</v>
      </c>
      <c r="E157" s="170" t="s">
        <v>207</v>
      </c>
      <c r="F157" s="170" t="s">
        <v>208</v>
      </c>
      <c r="G157" s="168"/>
      <c r="H157" s="168"/>
      <c r="I157" s="171"/>
      <c r="J157" s="171"/>
      <c r="K157" s="172">
        <f>BK157</f>
        <v>0</v>
      </c>
      <c r="L157" s="168"/>
      <c r="M157" s="173"/>
      <c r="N157" s="174"/>
      <c r="O157" s="175"/>
      <c r="P157" s="175"/>
      <c r="Q157" s="176">
        <f>SUM(Q158:Q166)</f>
        <v>0</v>
      </c>
      <c r="R157" s="176">
        <f>SUM(R158:R166)</f>
        <v>0</v>
      </c>
      <c r="S157" s="175"/>
      <c r="T157" s="177">
        <f>SUM(T158:T166)</f>
        <v>0</v>
      </c>
      <c r="U157" s="175"/>
      <c r="V157" s="177">
        <f>SUM(V158:V166)</f>
        <v>0</v>
      </c>
      <c r="W157" s="175"/>
      <c r="X157" s="178">
        <f>SUM(X158:X166)</f>
        <v>0</v>
      </c>
      <c r="AR157" s="179" t="s">
        <v>140</v>
      </c>
      <c r="AT157" s="180" t="s">
        <v>74</v>
      </c>
      <c r="AU157" s="180" t="s">
        <v>75</v>
      </c>
      <c r="AY157" s="179" t="s">
        <v>139</v>
      </c>
      <c r="BK157" s="181">
        <f>SUM(BK158:BK166)</f>
        <v>0</v>
      </c>
    </row>
    <row r="158" spans="2:65" s="1" customFormat="1" ht="22.5" customHeight="1">
      <c r="B158" s="28"/>
      <c r="C158" s="149" t="s">
        <v>550</v>
      </c>
      <c r="D158" s="149" t="s">
        <v>134</v>
      </c>
      <c r="E158" s="150" t="s">
        <v>623</v>
      </c>
      <c r="F158" s="151" t="s">
        <v>624</v>
      </c>
      <c r="G158" s="152" t="s">
        <v>292</v>
      </c>
      <c r="H158" s="153">
        <v>30</v>
      </c>
      <c r="I158" s="154"/>
      <c r="J158" s="155"/>
      <c r="K158" s="156">
        <f>ROUND(P158*H158,2)</f>
        <v>0</v>
      </c>
      <c r="L158" s="151" t="s">
        <v>266</v>
      </c>
      <c r="M158" s="157"/>
      <c r="N158" s="158" t="s">
        <v>1</v>
      </c>
      <c r="O158" s="159" t="s">
        <v>44</v>
      </c>
      <c r="P158" s="160">
        <f>I158+J158</f>
        <v>0</v>
      </c>
      <c r="Q158" s="160">
        <f>ROUND(I158*H158,2)</f>
        <v>0</v>
      </c>
      <c r="R158" s="160">
        <f>ROUND(J158*H158,2)</f>
        <v>0</v>
      </c>
      <c r="S158" s="53"/>
      <c r="T158" s="161">
        <f>S158*H158</f>
        <v>0</v>
      </c>
      <c r="U158" s="161">
        <v>0</v>
      </c>
      <c r="V158" s="161">
        <f>U158*H158</f>
        <v>0</v>
      </c>
      <c r="W158" s="161">
        <v>0</v>
      </c>
      <c r="X158" s="162">
        <f>W158*H158</f>
        <v>0</v>
      </c>
      <c r="AR158" s="12" t="s">
        <v>267</v>
      </c>
      <c r="AT158" s="12" t="s">
        <v>134</v>
      </c>
      <c r="AU158" s="12" t="s">
        <v>83</v>
      </c>
      <c r="AY158" s="12" t="s">
        <v>139</v>
      </c>
      <c r="BE158" s="163">
        <f>IF(O158="základní",K158,0)</f>
        <v>0</v>
      </c>
      <c r="BF158" s="163">
        <f>IF(O158="snížená",K158,0)</f>
        <v>0</v>
      </c>
      <c r="BG158" s="163">
        <f>IF(O158="zákl. přenesená",K158,0)</f>
        <v>0</v>
      </c>
      <c r="BH158" s="163">
        <f>IF(O158="sníž. přenesená",K158,0)</f>
        <v>0</v>
      </c>
      <c r="BI158" s="163">
        <f>IF(O158="nulová",K158,0)</f>
        <v>0</v>
      </c>
      <c r="BJ158" s="12" t="s">
        <v>83</v>
      </c>
      <c r="BK158" s="163">
        <f>ROUND(P158*H158,2)</f>
        <v>0</v>
      </c>
      <c r="BL158" s="12" t="s">
        <v>268</v>
      </c>
      <c r="BM158" s="12" t="s">
        <v>1227</v>
      </c>
    </row>
    <row r="159" spans="2:65" s="1" customFormat="1" ht="11.25">
      <c r="B159" s="28"/>
      <c r="C159" s="29"/>
      <c r="D159" s="164" t="s">
        <v>142</v>
      </c>
      <c r="E159" s="29"/>
      <c r="F159" s="165" t="s">
        <v>624</v>
      </c>
      <c r="G159" s="29"/>
      <c r="H159" s="29"/>
      <c r="I159" s="97"/>
      <c r="J159" s="97"/>
      <c r="K159" s="29"/>
      <c r="L159" s="29"/>
      <c r="M159" s="32"/>
      <c r="N159" s="166"/>
      <c r="O159" s="53"/>
      <c r="P159" s="53"/>
      <c r="Q159" s="53"/>
      <c r="R159" s="53"/>
      <c r="S159" s="53"/>
      <c r="T159" s="53"/>
      <c r="U159" s="53"/>
      <c r="V159" s="53"/>
      <c r="W159" s="53"/>
      <c r="X159" s="54"/>
      <c r="AT159" s="12" t="s">
        <v>142</v>
      </c>
      <c r="AU159" s="12" t="s">
        <v>83</v>
      </c>
    </row>
    <row r="160" spans="2:65" s="1" customFormat="1" ht="22.5" customHeight="1">
      <c r="B160" s="28"/>
      <c r="C160" s="182" t="s">
        <v>554</v>
      </c>
      <c r="D160" s="182" t="s">
        <v>210</v>
      </c>
      <c r="E160" s="183" t="s">
        <v>627</v>
      </c>
      <c r="F160" s="184" t="s">
        <v>628</v>
      </c>
      <c r="G160" s="185" t="s">
        <v>292</v>
      </c>
      <c r="H160" s="186">
        <v>30</v>
      </c>
      <c r="I160" s="187"/>
      <c r="J160" s="187"/>
      <c r="K160" s="188">
        <f>ROUND(P160*H160,2)</f>
        <v>0</v>
      </c>
      <c r="L160" s="184" t="s">
        <v>266</v>
      </c>
      <c r="M160" s="32"/>
      <c r="N160" s="189" t="s">
        <v>1</v>
      </c>
      <c r="O160" s="159" t="s">
        <v>44</v>
      </c>
      <c r="P160" s="160">
        <f>I160+J160</f>
        <v>0</v>
      </c>
      <c r="Q160" s="160">
        <f>ROUND(I160*H160,2)</f>
        <v>0</v>
      </c>
      <c r="R160" s="160">
        <f>ROUND(J160*H160,2)</f>
        <v>0</v>
      </c>
      <c r="S160" s="53"/>
      <c r="T160" s="161">
        <f>S160*H160</f>
        <v>0</v>
      </c>
      <c r="U160" s="161">
        <v>0</v>
      </c>
      <c r="V160" s="161">
        <f>U160*H160</f>
        <v>0</v>
      </c>
      <c r="W160" s="161">
        <v>0</v>
      </c>
      <c r="X160" s="162">
        <f>W160*H160</f>
        <v>0</v>
      </c>
      <c r="AR160" s="12" t="s">
        <v>213</v>
      </c>
      <c r="AT160" s="12" t="s">
        <v>210</v>
      </c>
      <c r="AU160" s="12" t="s">
        <v>83</v>
      </c>
      <c r="AY160" s="12" t="s">
        <v>139</v>
      </c>
      <c r="BE160" s="163">
        <f>IF(O160="základní",K160,0)</f>
        <v>0</v>
      </c>
      <c r="BF160" s="163">
        <f>IF(O160="snížená",K160,0)</f>
        <v>0</v>
      </c>
      <c r="BG160" s="163">
        <f>IF(O160="zákl. přenesená",K160,0)</f>
        <v>0</v>
      </c>
      <c r="BH160" s="163">
        <f>IF(O160="sníž. přenesená",K160,0)</f>
        <v>0</v>
      </c>
      <c r="BI160" s="163">
        <f>IF(O160="nulová",K160,0)</f>
        <v>0</v>
      </c>
      <c r="BJ160" s="12" t="s">
        <v>83</v>
      </c>
      <c r="BK160" s="163">
        <f>ROUND(P160*H160,2)</f>
        <v>0</v>
      </c>
      <c r="BL160" s="12" t="s">
        <v>213</v>
      </c>
      <c r="BM160" s="12" t="s">
        <v>1228</v>
      </c>
    </row>
    <row r="161" spans="2:65" s="1" customFormat="1" ht="19.5">
      <c r="B161" s="28"/>
      <c r="C161" s="29"/>
      <c r="D161" s="164" t="s">
        <v>142</v>
      </c>
      <c r="E161" s="29"/>
      <c r="F161" s="165" t="s">
        <v>630</v>
      </c>
      <c r="G161" s="29"/>
      <c r="H161" s="29"/>
      <c r="I161" s="97"/>
      <c r="J161" s="97"/>
      <c r="K161" s="29"/>
      <c r="L161" s="29"/>
      <c r="M161" s="32"/>
      <c r="N161" s="166"/>
      <c r="O161" s="53"/>
      <c r="P161" s="53"/>
      <c r="Q161" s="53"/>
      <c r="R161" s="53"/>
      <c r="S161" s="53"/>
      <c r="T161" s="53"/>
      <c r="U161" s="53"/>
      <c r="V161" s="53"/>
      <c r="W161" s="53"/>
      <c r="X161" s="54"/>
      <c r="AT161" s="12" t="s">
        <v>142</v>
      </c>
      <c r="AU161" s="12" t="s">
        <v>83</v>
      </c>
    </row>
    <row r="162" spans="2:65" s="1" customFormat="1" ht="22.5" customHeight="1">
      <c r="B162" s="28"/>
      <c r="C162" s="149" t="s">
        <v>558</v>
      </c>
      <c r="D162" s="149" t="s">
        <v>134</v>
      </c>
      <c r="E162" s="150" t="s">
        <v>1229</v>
      </c>
      <c r="F162" s="151" t="s">
        <v>1230</v>
      </c>
      <c r="G162" s="152" t="s">
        <v>292</v>
      </c>
      <c r="H162" s="153">
        <v>30</v>
      </c>
      <c r="I162" s="154"/>
      <c r="J162" s="155"/>
      <c r="K162" s="156">
        <f>ROUND(P162*H162,2)</f>
        <v>0</v>
      </c>
      <c r="L162" s="151" t="s">
        <v>266</v>
      </c>
      <c r="M162" s="157"/>
      <c r="N162" s="158" t="s">
        <v>1</v>
      </c>
      <c r="O162" s="159" t="s">
        <v>44</v>
      </c>
      <c r="P162" s="160">
        <f>I162+J162</f>
        <v>0</v>
      </c>
      <c r="Q162" s="160">
        <f>ROUND(I162*H162,2)</f>
        <v>0</v>
      </c>
      <c r="R162" s="160">
        <f>ROUND(J162*H162,2)</f>
        <v>0</v>
      </c>
      <c r="S162" s="53"/>
      <c r="T162" s="161">
        <f>S162*H162</f>
        <v>0</v>
      </c>
      <c r="U162" s="161">
        <v>0</v>
      </c>
      <c r="V162" s="161">
        <f>U162*H162</f>
        <v>0</v>
      </c>
      <c r="W162" s="161">
        <v>0</v>
      </c>
      <c r="X162" s="162">
        <f>W162*H162</f>
        <v>0</v>
      </c>
      <c r="AR162" s="12" t="s">
        <v>267</v>
      </c>
      <c r="AT162" s="12" t="s">
        <v>134</v>
      </c>
      <c r="AU162" s="12" t="s">
        <v>83</v>
      </c>
      <c r="AY162" s="12" t="s">
        <v>139</v>
      </c>
      <c r="BE162" s="163">
        <f>IF(O162="základní",K162,0)</f>
        <v>0</v>
      </c>
      <c r="BF162" s="163">
        <f>IF(O162="snížená",K162,0)</f>
        <v>0</v>
      </c>
      <c r="BG162" s="163">
        <f>IF(O162="zákl. přenesená",K162,0)</f>
        <v>0</v>
      </c>
      <c r="BH162" s="163">
        <f>IF(O162="sníž. přenesená",K162,0)</f>
        <v>0</v>
      </c>
      <c r="BI162" s="163">
        <f>IF(O162="nulová",K162,0)</f>
        <v>0</v>
      </c>
      <c r="BJ162" s="12" t="s">
        <v>83</v>
      </c>
      <c r="BK162" s="163">
        <f>ROUND(P162*H162,2)</f>
        <v>0</v>
      </c>
      <c r="BL162" s="12" t="s">
        <v>268</v>
      </c>
      <c r="BM162" s="12" t="s">
        <v>1231</v>
      </c>
    </row>
    <row r="163" spans="2:65" s="1" customFormat="1" ht="11.25">
      <c r="B163" s="28"/>
      <c r="C163" s="29"/>
      <c r="D163" s="164" t="s">
        <v>142</v>
      </c>
      <c r="E163" s="29"/>
      <c r="F163" s="165" t="s">
        <v>1230</v>
      </c>
      <c r="G163" s="29"/>
      <c r="H163" s="29"/>
      <c r="I163" s="97"/>
      <c r="J163" s="97"/>
      <c r="K163" s="29"/>
      <c r="L163" s="29"/>
      <c r="M163" s="32"/>
      <c r="N163" s="166"/>
      <c r="O163" s="53"/>
      <c r="P163" s="53"/>
      <c r="Q163" s="53"/>
      <c r="R163" s="53"/>
      <c r="S163" s="53"/>
      <c r="T163" s="53"/>
      <c r="U163" s="53"/>
      <c r="V163" s="53"/>
      <c r="W163" s="53"/>
      <c r="X163" s="54"/>
      <c r="AT163" s="12" t="s">
        <v>142</v>
      </c>
      <c r="AU163" s="12" t="s">
        <v>83</v>
      </c>
    </row>
    <row r="164" spans="2:65" s="1" customFormat="1" ht="19.5">
      <c r="B164" s="28"/>
      <c r="C164" s="29"/>
      <c r="D164" s="164" t="s">
        <v>270</v>
      </c>
      <c r="E164" s="29"/>
      <c r="F164" s="193" t="s">
        <v>1232</v>
      </c>
      <c r="G164" s="29"/>
      <c r="H164" s="29"/>
      <c r="I164" s="97"/>
      <c r="J164" s="97"/>
      <c r="K164" s="29"/>
      <c r="L164" s="29"/>
      <c r="M164" s="32"/>
      <c r="N164" s="166"/>
      <c r="O164" s="53"/>
      <c r="P164" s="53"/>
      <c r="Q164" s="53"/>
      <c r="R164" s="53"/>
      <c r="S164" s="53"/>
      <c r="T164" s="53"/>
      <c r="U164" s="53"/>
      <c r="V164" s="53"/>
      <c r="W164" s="53"/>
      <c r="X164" s="54"/>
      <c r="AT164" s="12" t="s">
        <v>270</v>
      </c>
      <c r="AU164" s="12" t="s">
        <v>83</v>
      </c>
    </row>
    <row r="165" spans="2:65" s="1" customFormat="1" ht="16.5" customHeight="1">
      <c r="B165" s="28"/>
      <c r="C165" s="182" t="s">
        <v>562</v>
      </c>
      <c r="D165" s="182" t="s">
        <v>210</v>
      </c>
      <c r="E165" s="183" t="s">
        <v>619</v>
      </c>
      <c r="F165" s="184" t="s">
        <v>620</v>
      </c>
      <c r="G165" s="185" t="s">
        <v>292</v>
      </c>
      <c r="H165" s="186">
        <v>25</v>
      </c>
      <c r="I165" s="187"/>
      <c r="J165" s="187"/>
      <c r="K165" s="188">
        <f>ROUND(P165*H165,2)</f>
        <v>0</v>
      </c>
      <c r="L165" s="184" t="s">
        <v>1</v>
      </c>
      <c r="M165" s="32"/>
      <c r="N165" s="189" t="s">
        <v>1</v>
      </c>
      <c r="O165" s="159" t="s">
        <v>44</v>
      </c>
      <c r="P165" s="160">
        <f>I165+J165</f>
        <v>0</v>
      </c>
      <c r="Q165" s="160">
        <f>ROUND(I165*H165,2)</f>
        <v>0</v>
      </c>
      <c r="R165" s="160">
        <f>ROUND(J165*H165,2)</f>
        <v>0</v>
      </c>
      <c r="S165" s="53"/>
      <c r="T165" s="161">
        <f>S165*H165</f>
        <v>0</v>
      </c>
      <c r="U165" s="161">
        <v>0</v>
      </c>
      <c r="V165" s="161">
        <f>U165*H165</f>
        <v>0</v>
      </c>
      <c r="W165" s="161">
        <v>0</v>
      </c>
      <c r="X165" s="162">
        <f>W165*H165</f>
        <v>0</v>
      </c>
      <c r="AR165" s="12" t="s">
        <v>213</v>
      </c>
      <c r="AT165" s="12" t="s">
        <v>210</v>
      </c>
      <c r="AU165" s="12" t="s">
        <v>83</v>
      </c>
      <c r="AY165" s="12" t="s">
        <v>139</v>
      </c>
      <c r="BE165" s="163">
        <f>IF(O165="základní",K165,0)</f>
        <v>0</v>
      </c>
      <c r="BF165" s="163">
        <f>IF(O165="snížená",K165,0)</f>
        <v>0</v>
      </c>
      <c r="BG165" s="163">
        <f>IF(O165="zákl. přenesená",K165,0)</f>
        <v>0</v>
      </c>
      <c r="BH165" s="163">
        <f>IF(O165="sníž. přenesená",K165,0)</f>
        <v>0</v>
      </c>
      <c r="BI165" s="163">
        <f>IF(O165="nulová",K165,0)</f>
        <v>0</v>
      </c>
      <c r="BJ165" s="12" t="s">
        <v>83</v>
      </c>
      <c r="BK165" s="163">
        <f>ROUND(P165*H165,2)</f>
        <v>0</v>
      </c>
      <c r="BL165" s="12" t="s">
        <v>213</v>
      </c>
      <c r="BM165" s="12" t="s">
        <v>1233</v>
      </c>
    </row>
    <row r="166" spans="2:65" s="1" customFormat="1" ht="11.25">
      <c r="B166" s="28"/>
      <c r="C166" s="29"/>
      <c r="D166" s="164" t="s">
        <v>142</v>
      </c>
      <c r="E166" s="29"/>
      <c r="F166" s="165" t="s">
        <v>620</v>
      </c>
      <c r="G166" s="29"/>
      <c r="H166" s="29"/>
      <c r="I166" s="97"/>
      <c r="J166" s="97"/>
      <c r="K166" s="29"/>
      <c r="L166" s="29"/>
      <c r="M166" s="32"/>
      <c r="N166" s="190"/>
      <c r="O166" s="191"/>
      <c r="P166" s="191"/>
      <c r="Q166" s="191"/>
      <c r="R166" s="191"/>
      <c r="S166" s="191"/>
      <c r="T166" s="191"/>
      <c r="U166" s="191"/>
      <c r="V166" s="191"/>
      <c r="W166" s="191"/>
      <c r="X166" s="192"/>
      <c r="AT166" s="12" t="s">
        <v>142</v>
      </c>
      <c r="AU166" s="12" t="s">
        <v>83</v>
      </c>
    </row>
    <row r="167" spans="2:65" s="1" customFormat="1" ht="6.95" customHeight="1">
      <c r="B167" s="40"/>
      <c r="C167" s="41"/>
      <c r="D167" s="41"/>
      <c r="E167" s="41"/>
      <c r="F167" s="41"/>
      <c r="G167" s="41"/>
      <c r="H167" s="41"/>
      <c r="I167" s="120"/>
      <c r="J167" s="120"/>
      <c r="K167" s="41"/>
      <c r="L167" s="41"/>
      <c r="M167" s="32"/>
    </row>
  </sheetData>
  <sheetProtection algorithmName="SHA-512" hashValue="a9Z2Wdew4SKcAVj0aiYVhgGDtLB0U9TPqtAzSNTerBVnoYQ1RH7pha2s3liTLZ0svNrvnIGpJW07h3pQ8gXuHQ==" saltValue="cFRppaUw61wROMg/ObXOvpjynHCAZlHOM64afORjk4eSHH1+aEWseIIFE7RJOU/024/109KM0lVQdESC5S0MCw==" spinCount="100000" sheet="1" objects="1" scenarios="1" formatColumns="0" formatRows="0" autoFilter="0"/>
  <autoFilter ref="C83:L166"/>
  <mergeCells count="9">
    <mergeCell ref="E52:H52"/>
    <mergeCell ref="E74:H74"/>
    <mergeCell ref="E76:H76"/>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7"/>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10" width="23.5" style="91" customWidth="1"/>
    <col min="11" max="11" width="23.5" customWidth="1"/>
    <col min="12" max="12" width="15.5" customWidth="1"/>
    <col min="13" max="13" width="9.33203125" customWidth="1"/>
    <col min="14" max="14" width="10.83203125" hidden="1" customWidth="1"/>
    <col min="15" max="15" width="9.33203125" hidden="1"/>
    <col min="16" max="24" width="14.1640625" hidden="1" customWidth="1"/>
    <col min="25" max="25" width="12.33203125" hidden="1"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2" spans="2:46" ht="36.950000000000003" customHeight="1">
      <c r="M2" s="214"/>
      <c r="N2" s="214"/>
      <c r="O2" s="214"/>
      <c r="P2" s="214"/>
      <c r="Q2" s="214"/>
      <c r="R2" s="214"/>
      <c r="S2" s="214"/>
      <c r="T2" s="214"/>
      <c r="U2" s="214"/>
      <c r="V2" s="214"/>
      <c r="W2" s="214"/>
      <c r="X2" s="214"/>
      <c r="Y2" s="214"/>
      <c r="Z2" s="214"/>
      <c r="AT2" s="12" t="s">
        <v>103</v>
      </c>
    </row>
    <row r="3" spans="2:46" ht="6.95" customHeight="1">
      <c r="B3" s="92"/>
      <c r="C3" s="93"/>
      <c r="D3" s="93"/>
      <c r="E3" s="93"/>
      <c r="F3" s="93"/>
      <c r="G3" s="93"/>
      <c r="H3" s="93"/>
      <c r="I3" s="94"/>
      <c r="J3" s="94"/>
      <c r="K3" s="93"/>
      <c r="L3" s="93"/>
      <c r="M3" s="15"/>
      <c r="AT3" s="12" t="s">
        <v>85</v>
      </c>
    </row>
    <row r="4" spans="2:46" ht="24.95" customHeight="1">
      <c r="B4" s="15"/>
      <c r="D4" s="95" t="s">
        <v>104</v>
      </c>
      <c r="M4" s="15"/>
      <c r="N4" s="19" t="s">
        <v>11</v>
      </c>
      <c r="AT4" s="12" t="s">
        <v>4</v>
      </c>
    </row>
    <row r="5" spans="2:46" ht="6.95" customHeight="1">
      <c r="B5" s="15"/>
      <c r="M5" s="15"/>
    </row>
    <row r="6" spans="2:46" ht="12" customHeight="1">
      <c r="B6" s="15"/>
      <c r="D6" s="96" t="s">
        <v>17</v>
      </c>
      <c r="M6" s="15"/>
    </row>
    <row r="7" spans="2:46" ht="16.5" customHeight="1">
      <c r="B7" s="15"/>
      <c r="E7" s="244" t="str">
        <f>'Rekapitulace stavby'!K6</f>
        <v>Oprava STS Valašské Meziříčí</v>
      </c>
      <c r="F7" s="245"/>
      <c r="G7" s="245"/>
      <c r="H7" s="245"/>
      <c r="M7" s="15"/>
    </row>
    <row r="8" spans="2:46" s="1" customFormat="1" ht="12" customHeight="1">
      <c r="B8" s="32"/>
      <c r="D8" s="96" t="s">
        <v>105</v>
      </c>
      <c r="I8" s="97"/>
      <c r="J8" s="97"/>
      <c r="M8" s="32"/>
    </row>
    <row r="9" spans="2:46" s="1" customFormat="1" ht="36.950000000000003" customHeight="1">
      <c r="B9" s="32"/>
      <c r="E9" s="246" t="s">
        <v>1234</v>
      </c>
      <c r="F9" s="247"/>
      <c r="G9" s="247"/>
      <c r="H9" s="247"/>
      <c r="I9" s="97"/>
      <c r="J9" s="97"/>
      <c r="M9" s="32"/>
    </row>
    <row r="10" spans="2:46" s="1" customFormat="1" ht="11.25">
      <c r="B10" s="32"/>
      <c r="I10" s="97"/>
      <c r="J10" s="97"/>
      <c r="M10" s="32"/>
    </row>
    <row r="11" spans="2:46" s="1" customFormat="1" ht="12" customHeight="1">
      <c r="B11" s="32"/>
      <c r="D11" s="96" t="s">
        <v>19</v>
      </c>
      <c r="F11" s="12" t="s">
        <v>1</v>
      </c>
      <c r="I11" s="98" t="s">
        <v>20</v>
      </c>
      <c r="J11" s="99" t="s">
        <v>1</v>
      </c>
      <c r="M11" s="32"/>
    </row>
    <row r="12" spans="2:46" s="1" customFormat="1" ht="12" customHeight="1">
      <c r="B12" s="32"/>
      <c r="D12" s="96" t="s">
        <v>21</v>
      </c>
      <c r="F12" s="12" t="s">
        <v>22</v>
      </c>
      <c r="I12" s="98" t="s">
        <v>23</v>
      </c>
      <c r="J12" s="100">
        <f>'Rekapitulace stavby'!AN8</f>
        <v>0</v>
      </c>
      <c r="M12" s="32"/>
    </row>
    <row r="13" spans="2:46" s="1" customFormat="1" ht="10.9" customHeight="1">
      <c r="B13" s="32"/>
      <c r="I13" s="97"/>
      <c r="J13" s="97"/>
      <c r="M13" s="32"/>
    </row>
    <row r="14" spans="2:46" s="1" customFormat="1" ht="12" customHeight="1">
      <c r="B14" s="32"/>
      <c r="D14" s="96" t="s">
        <v>24</v>
      </c>
      <c r="I14" s="98" t="s">
        <v>25</v>
      </c>
      <c r="J14" s="99" t="s">
        <v>26</v>
      </c>
      <c r="M14" s="32"/>
    </row>
    <row r="15" spans="2:46" s="1" customFormat="1" ht="18" customHeight="1">
      <c r="B15" s="32"/>
      <c r="E15" s="12" t="s">
        <v>27</v>
      </c>
      <c r="I15" s="98" t="s">
        <v>28</v>
      </c>
      <c r="J15" s="99" t="s">
        <v>29</v>
      </c>
      <c r="M15" s="32"/>
    </row>
    <row r="16" spans="2:46" s="1" customFormat="1" ht="6.95" customHeight="1">
      <c r="B16" s="32"/>
      <c r="I16" s="97"/>
      <c r="J16" s="97"/>
      <c r="M16" s="32"/>
    </row>
    <row r="17" spans="2:13" s="1" customFormat="1" ht="12" customHeight="1">
      <c r="B17" s="32"/>
      <c r="D17" s="96" t="s">
        <v>30</v>
      </c>
      <c r="I17" s="98" t="s">
        <v>25</v>
      </c>
      <c r="J17" s="25" t="str">
        <f>'Rekapitulace stavby'!AN13</f>
        <v>Vyplň údaj</v>
      </c>
      <c r="M17" s="32"/>
    </row>
    <row r="18" spans="2:13" s="1" customFormat="1" ht="18" customHeight="1">
      <c r="B18" s="32"/>
      <c r="E18" s="248" t="str">
        <f>'Rekapitulace stavby'!E14</f>
        <v>Vyplň údaj</v>
      </c>
      <c r="F18" s="249"/>
      <c r="G18" s="249"/>
      <c r="H18" s="249"/>
      <c r="I18" s="98" t="s">
        <v>28</v>
      </c>
      <c r="J18" s="25" t="str">
        <f>'Rekapitulace stavby'!AN14</f>
        <v>Vyplň údaj</v>
      </c>
      <c r="M18" s="32"/>
    </row>
    <row r="19" spans="2:13" s="1" customFormat="1" ht="6.95" customHeight="1">
      <c r="B19" s="32"/>
      <c r="I19" s="97"/>
      <c r="J19" s="97"/>
      <c r="M19" s="32"/>
    </row>
    <row r="20" spans="2:13" s="1" customFormat="1" ht="12" customHeight="1">
      <c r="B20" s="32"/>
      <c r="D20" s="96" t="s">
        <v>32</v>
      </c>
      <c r="I20" s="98" t="s">
        <v>25</v>
      </c>
      <c r="J20" s="99" t="s">
        <v>33</v>
      </c>
      <c r="M20" s="32"/>
    </row>
    <row r="21" spans="2:13" s="1" customFormat="1" ht="18" customHeight="1">
      <c r="B21" s="32"/>
      <c r="E21" s="12" t="s">
        <v>34</v>
      </c>
      <c r="I21" s="98" t="s">
        <v>28</v>
      </c>
      <c r="J21" s="99" t="s">
        <v>35</v>
      </c>
      <c r="M21" s="32"/>
    </row>
    <row r="22" spans="2:13" s="1" customFormat="1" ht="6.95" customHeight="1">
      <c r="B22" s="32"/>
      <c r="I22" s="97"/>
      <c r="J22" s="97"/>
      <c r="M22" s="32"/>
    </row>
    <row r="23" spans="2:13" s="1" customFormat="1" ht="12" customHeight="1">
      <c r="B23" s="32"/>
      <c r="D23" s="96" t="s">
        <v>36</v>
      </c>
      <c r="I23" s="98" t="s">
        <v>25</v>
      </c>
      <c r="J23" s="99" t="s">
        <v>1</v>
      </c>
      <c r="M23" s="32"/>
    </row>
    <row r="24" spans="2:13" s="1" customFormat="1" ht="18" customHeight="1">
      <c r="B24" s="32"/>
      <c r="E24" s="12" t="s">
        <v>37</v>
      </c>
      <c r="I24" s="98" t="s">
        <v>28</v>
      </c>
      <c r="J24" s="99" t="s">
        <v>1</v>
      </c>
      <c r="M24" s="32"/>
    </row>
    <row r="25" spans="2:13" s="1" customFormat="1" ht="6.95" customHeight="1">
      <c r="B25" s="32"/>
      <c r="I25" s="97"/>
      <c r="J25" s="97"/>
      <c r="M25" s="32"/>
    </row>
    <row r="26" spans="2:13" s="1" customFormat="1" ht="12" customHeight="1">
      <c r="B26" s="32"/>
      <c r="D26" s="96" t="s">
        <v>38</v>
      </c>
      <c r="I26" s="97"/>
      <c r="J26" s="97"/>
      <c r="M26" s="32"/>
    </row>
    <row r="27" spans="2:13" s="6" customFormat="1" ht="16.5" customHeight="1">
      <c r="B27" s="101"/>
      <c r="E27" s="250" t="s">
        <v>1</v>
      </c>
      <c r="F27" s="250"/>
      <c r="G27" s="250"/>
      <c r="H27" s="250"/>
      <c r="I27" s="102"/>
      <c r="J27" s="102"/>
      <c r="M27" s="101"/>
    </row>
    <row r="28" spans="2:13" s="1" customFormat="1" ht="6.95" customHeight="1">
      <c r="B28" s="32"/>
      <c r="I28" s="97"/>
      <c r="J28" s="97"/>
      <c r="M28" s="32"/>
    </row>
    <row r="29" spans="2:13" s="1" customFormat="1" ht="6.95" customHeight="1">
      <c r="B29" s="32"/>
      <c r="D29" s="49"/>
      <c r="E29" s="49"/>
      <c r="F29" s="49"/>
      <c r="G29" s="49"/>
      <c r="H29" s="49"/>
      <c r="I29" s="103"/>
      <c r="J29" s="103"/>
      <c r="K29" s="49"/>
      <c r="L29" s="49"/>
      <c r="M29" s="32"/>
    </row>
    <row r="30" spans="2:13" s="1" customFormat="1" ht="11.25">
      <c r="B30" s="32"/>
      <c r="E30" s="96" t="s">
        <v>107</v>
      </c>
      <c r="I30" s="97"/>
      <c r="J30" s="97"/>
      <c r="K30" s="104">
        <f>I61</f>
        <v>0</v>
      </c>
      <c r="M30" s="32"/>
    </row>
    <row r="31" spans="2:13" s="1" customFormat="1" ht="11.25">
      <c r="B31" s="32"/>
      <c r="E31" s="96" t="s">
        <v>108</v>
      </c>
      <c r="I31" s="97"/>
      <c r="J31" s="97"/>
      <c r="K31" s="104">
        <f>J61</f>
        <v>0</v>
      </c>
      <c r="M31" s="32"/>
    </row>
    <row r="32" spans="2:13" s="1" customFormat="1" ht="25.35" customHeight="1">
      <c r="B32" s="32"/>
      <c r="D32" s="105" t="s">
        <v>39</v>
      </c>
      <c r="I32" s="97"/>
      <c r="J32" s="97"/>
      <c r="K32" s="106">
        <f>ROUND(K82, 2)</f>
        <v>0</v>
      </c>
      <c r="M32" s="32"/>
    </row>
    <row r="33" spans="2:13" s="1" customFormat="1" ht="6.95" customHeight="1">
      <c r="B33" s="32"/>
      <c r="D33" s="49"/>
      <c r="E33" s="49"/>
      <c r="F33" s="49"/>
      <c r="G33" s="49"/>
      <c r="H33" s="49"/>
      <c r="I33" s="103"/>
      <c r="J33" s="103"/>
      <c r="K33" s="49"/>
      <c r="L33" s="49"/>
      <c r="M33" s="32"/>
    </row>
    <row r="34" spans="2:13" s="1" customFormat="1" ht="14.45" customHeight="1">
      <c r="B34" s="32"/>
      <c r="F34" s="107" t="s">
        <v>41</v>
      </c>
      <c r="I34" s="108" t="s">
        <v>40</v>
      </c>
      <c r="J34" s="97"/>
      <c r="K34" s="107" t="s">
        <v>42</v>
      </c>
      <c r="M34" s="32"/>
    </row>
    <row r="35" spans="2:13" s="1" customFormat="1" ht="14.45" customHeight="1">
      <c r="B35" s="32"/>
      <c r="D35" s="96" t="s">
        <v>43</v>
      </c>
      <c r="E35" s="96" t="s">
        <v>44</v>
      </c>
      <c r="F35" s="104">
        <f>ROUND((SUM(BE82:BE96)),  2)</f>
        <v>0</v>
      </c>
      <c r="I35" s="109">
        <v>0.21</v>
      </c>
      <c r="J35" s="97"/>
      <c r="K35" s="104">
        <f>ROUND(((SUM(BE82:BE96))*I35),  2)</f>
        <v>0</v>
      </c>
      <c r="M35" s="32"/>
    </row>
    <row r="36" spans="2:13" s="1" customFormat="1" ht="14.45" customHeight="1">
      <c r="B36" s="32"/>
      <c r="E36" s="96" t="s">
        <v>45</v>
      </c>
      <c r="F36" s="104">
        <f>ROUND((SUM(BF82:BF96)),  2)</f>
        <v>0</v>
      </c>
      <c r="I36" s="109">
        <v>0.15</v>
      </c>
      <c r="J36" s="97"/>
      <c r="K36" s="104">
        <f>ROUND(((SUM(BF82:BF96))*I36),  2)</f>
        <v>0</v>
      </c>
      <c r="M36" s="32"/>
    </row>
    <row r="37" spans="2:13" s="1" customFormat="1" ht="14.45" hidden="1" customHeight="1">
      <c r="B37" s="32"/>
      <c r="E37" s="96" t="s">
        <v>46</v>
      </c>
      <c r="F37" s="104">
        <f>ROUND((SUM(BG82:BG96)),  2)</f>
        <v>0</v>
      </c>
      <c r="I37" s="109">
        <v>0.21</v>
      </c>
      <c r="J37" s="97"/>
      <c r="K37" s="104">
        <f>0</f>
        <v>0</v>
      </c>
      <c r="M37" s="32"/>
    </row>
    <row r="38" spans="2:13" s="1" customFormat="1" ht="14.45" hidden="1" customHeight="1">
      <c r="B38" s="32"/>
      <c r="E38" s="96" t="s">
        <v>47</v>
      </c>
      <c r="F38" s="104">
        <f>ROUND((SUM(BH82:BH96)),  2)</f>
        <v>0</v>
      </c>
      <c r="I38" s="109">
        <v>0.15</v>
      </c>
      <c r="J38" s="97"/>
      <c r="K38" s="104">
        <f>0</f>
        <v>0</v>
      </c>
      <c r="M38" s="32"/>
    </row>
    <row r="39" spans="2:13" s="1" customFormat="1" ht="14.45" hidden="1" customHeight="1">
      <c r="B39" s="32"/>
      <c r="E39" s="96" t="s">
        <v>48</v>
      </c>
      <c r="F39" s="104">
        <f>ROUND((SUM(BI82:BI96)),  2)</f>
        <v>0</v>
      </c>
      <c r="I39" s="109">
        <v>0</v>
      </c>
      <c r="J39" s="97"/>
      <c r="K39" s="104">
        <f>0</f>
        <v>0</v>
      </c>
      <c r="M39" s="32"/>
    </row>
    <row r="40" spans="2:13" s="1" customFormat="1" ht="6.95" customHeight="1">
      <c r="B40" s="32"/>
      <c r="I40" s="97"/>
      <c r="J40" s="97"/>
      <c r="M40" s="32"/>
    </row>
    <row r="41" spans="2:13" s="1" customFormat="1" ht="25.35" customHeight="1">
      <c r="B41" s="32"/>
      <c r="C41" s="110"/>
      <c r="D41" s="111" t="s">
        <v>49</v>
      </c>
      <c r="E41" s="112"/>
      <c r="F41" s="112"/>
      <c r="G41" s="113" t="s">
        <v>50</v>
      </c>
      <c r="H41" s="114" t="s">
        <v>51</v>
      </c>
      <c r="I41" s="115"/>
      <c r="J41" s="115"/>
      <c r="K41" s="116">
        <f>SUM(K32:K39)</f>
        <v>0</v>
      </c>
      <c r="L41" s="117"/>
      <c r="M41" s="32"/>
    </row>
    <row r="42" spans="2:13" s="1" customFormat="1" ht="14.45" customHeight="1">
      <c r="B42" s="118"/>
      <c r="C42" s="119"/>
      <c r="D42" s="119"/>
      <c r="E42" s="119"/>
      <c r="F42" s="119"/>
      <c r="G42" s="119"/>
      <c r="H42" s="119"/>
      <c r="I42" s="120"/>
      <c r="J42" s="120"/>
      <c r="K42" s="119"/>
      <c r="L42" s="119"/>
      <c r="M42" s="32"/>
    </row>
    <row r="46" spans="2:13" s="1" customFormat="1" ht="6.95" customHeight="1">
      <c r="B46" s="121"/>
      <c r="C46" s="122"/>
      <c r="D46" s="122"/>
      <c r="E46" s="122"/>
      <c r="F46" s="122"/>
      <c r="G46" s="122"/>
      <c r="H46" s="122"/>
      <c r="I46" s="123"/>
      <c r="J46" s="123"/>
      <c r="K46" s="122"/>
      <c r="L46" s="122"/>
      <c r="M46" s="32"/>
    </row>
    <row r="47" spans="2:13" s="1" customFormat="1" ht="24.95" customHeight="1">
      <c r="B47" s="28"/>
      <c r="C47" s="18" t="s">
        <v>109</v>
      </c>
      <c r="D47" s="29"/>
      <c r="E47" s="29"/>
      <c r="F47" s="29"/>
      <c r="G47" s="29"/>
      <c r="H47" s="29"/>
      <c r="I47" s="97"/>
      <c r="J47" s="97"/>
      <c r="K47" s="29"/>
      <c r="L47" s="29"/>
      <c r="M47" s="32"/>
    </row>
    <row r="48" spans="2:13" s="1" customFormat="1" ht="6.95" customHeight="1">
      <c r="B48" s="28"/>
      <c r="C48" s="29"/>
      <c r="D48" s="29"/>
      <c r="E48" s="29"/>
      <c r="F48" s="29"/>
      <c r="G48" s="29"/>
      <c r="H48" s="29"/>
      <c r="I48" s="97"/>
      <c r="J48" s="97"/>
      <c r="K48" s="29"/>
      <c r="L48" s="29"/>
      <c r="M48" s="32"/>
    </row>
    <row r="49" spans="2:47" s="1" customFormat="1" ht="12" customHeight="1">
      <c r="B49" s="28"/>
      <c r="C49" s="24" t="s">
        <v>17</v>
      </c>
      <c r="D49" s="29"/>
      <c r="E49" s="29"/>
      <c r="F49" s="29"/>
      <c r="G49" s="29"/>
      <c r="H49" s="29"/>
      <c r="I49" s="97"/>
      <c r="J49" s="97"/>
      <c r="K49" s="29"/>
      <c r="L49" s="29"/>
      <c r="M49" s="32"/>
    </row>
    <row r="50" spans="2:47" s="1" customFormat="1" ht="16.5" customHeight="1">
      <c r="B50" s="28"/>
      <c r="C50" s="29"/>
      <c r="D50" s="29"/>
      <c r="E50" s="251" t="str">
        <f>E7</f>
        <v>Oprava STS Valašské Meziříčí</v>
      </c>
      <c r="F50" s="252"/>
      <c r="G50" s="252"/>
      <c r="H50" s="252"/>
      <c r="I50" s="97"/>
      <c r="J50" s="97"/>
      <c r="K50" s="29"/>
      <c r="L50" s="29"/>
      <c r="M50" s="32"/>
    </row>
    <row r="51" spans="2:47" s="1" customFormat="1" ht="12" customHeight="1">
      <c r="B51" s="28"/>
      <c r="C51" s="24" t="s">
        <v>105</v>
      </c>
      <c r="D51" s="29"/>
      <c r="E51" s="29"/>
      <c r="F51" s="29"/>
      <c r="G51" s="29"/>
      <c r="H51" s="29"/>
      <c r="I51" s="97"/>
      <c r="J51" s="97"/>
      <c r="K51" s="29"/>
      <c r="L51" s="29"/>
      <c r="M51" s="32"/>
    </row>
    <row r="52" spans="2:47" s="1" customFormat="1" ht="16.5" customHeight="1">
      <c r="B52" s="28"/>
      <c r="C52" s="29"/>
      <c r="D52" s="29"/>
      <c r="E52" s="223" t="str">
        <f>E9</f>
        <v>VRN - Vedlejší rozpočtové náklady</v>
      </c>
      <c r="F52" s="222"/>
      <c r="G52" s="222"/>
      <c r="H52" s="222"/>
      <c r="I52" s="97"/>
      <c r="J52" s="97"/>
      <c r="K52" s="29"/>
      <c r="L52" s="29"/>
      <c r="M52" s="32"/>
    </row>
    <row r="53" spans="2:47" s="1" customFormat="1" ht="6.95" customHeight="1">
      <c r="B53" s="28"/>
      <c r="C53" s="29"/>
      <c r="D53" s="29"/>
      <c r="E53" s="29"/>
      <c r="F53" s="29"/>
      <c r="G53" s="29"/>
      <c r="H53" s="29"/>
      <c r="I53" s="97"/>
      <c r="J53" s="97"/>
      <c r="K53" s="29"/>
      <c r="L53" s="29"/>
      <c r="M53" s="32"/>
    </row>
    <row r="54" spans="2:47" s="1" customFormat="1" ht="12" customHeight="1">
      <c r="B54" s="28"/>
      <c r="C54" s="24" t="s">
        <v>21</v>
      </c>
      <c r="D54" s="29"/>
      <c r="E54" s="29"/>
      <c r="F54" s="22" t="str">
        <f>F12</f>
        <v>Valašské Meziříčí</v>
      </c>
      <c r="G54" s="29"/>
      <c r="H54" s="29"/>
      <c r="I54" s="98" t="s">
        <v>23</v>
      </c>
      <c r="J54" s="100">
        <f>IF(J12="","",J12)</f>
        <v>0</v>
      </c>
      <c r="K54" s="29"/>
      <c r="L54" s="29"/>
      <c r="M54" s="32"/>
    </row>
    <row r="55" spans="2:47" s="1" customFormat="1" ht="6.95" customHeight="1">
      <c r="B55" s="28"/>
      <c r="C55" s="29"/>
      <c r="D55" s="29"/>
      <c r="E55" s="29"/>
      <c r="F55" s="29"/>
      <c r="G55" s="29"/>
      <c r="H55" s="29"/>
      <c r="I55" s="97"/>
      <c r="J55" s="97"/>
      <c r="K55" s="29"/>
      <c r="L55" s="29"/>
      <c r="M55" s="32"/>
    </row>
    <row r="56" spans="2:47" s="1" customFormat="1" ht="13.7" customHeight="1">
      <c r="B56" s="28"/>
      <c r="C56" s="24" t="s">
        <v>24</v>
      </c>
      <c r="D56" s="29"/>
      <c r="E56" s="29"/>
      <c r="F56" s="22" t="str">
        <f>E15</f>
        <v>Správa železniční dopravní cesty, s.o. - OŘ Olc</v>
      </c>
      <c r="G56" s="29"/>
      <c r="H56" s="29"/>
      <c r="I56" s="98" t="s">
        <v>32</v>
      </c>
      <c r="J56" s="124" t="str">
        <f>E21</f>
        <v>SB projekt s.r.o.</v>
      </c>
      <c r="K56" s="29"/>
      <c r="L56" s="29"/>
      <c r="M56" s="32"/>
    </row>
    <row r="57" spans="2:47" s="1" customFormat="1" ht="13.7" customHeight="1">
      <c r="B57" s="28"/>
      <c r="C57" s="24" t="s">
        <v>30</v>
      </c>
      <c r="D57" s="29"/>
      <c r="E57" s="29"/>
      <c r="F57" s="22" t="str">
        <f>IF(E18="","",E18)</f>
        <v>Vyplň údaj</v>
      </c>
      <c r="G57" s="29"/>
      <c r="H57" s="29"/>
      <c r="I57" s="98" t="s">
        <v>36</v>
      </c>
      <c r="J57" s="124" t="str">
        <f>E24</f>
        <v>Ing. Jan Slivka</v>
      </c>
      <c r="K57" s="29"/>
      <c r="L57" s="29"/>
      <c r="M57" s="32"/>
    </row>
    <row r="58" spans="2:47" s="1" customFormat="1" ht="10.35" customHeight="1">
      <c r="B58" s="28"/>
      <c r="C58" s="29"/>
      <c r="D58" s="29"/>
      <c r="E58" s="29"/>
      <c r="F58" s="29"/>
      <c r="G58" s="29"/>
      <c r="H58" s="29"/>
      <c r="I58" s="97"/>
      <c r="J58" s="97"/>
      <c r="K58" s="29"/>
      <c r="L58" s="29"/>
      <c r="M58" s="32"/>
    </row>
    <row r="59" spans="2:47" s="1" customFormat="1" ht="29.25" customHeight="1">
      <c r="B59" s="28"/>
      <c r="C59" s="125" t="s">
        <v>110</v>
      </c>
      <c r="D59" s="126"/>
      <c r="E59" s="126"/>
      <c r="F59" s="126"/>
      <c r="G59" s="126"/>
      <c r="H59" s="126"/>
      <c r="I59" s="127" t="s">
        <v>111</v>
      </c>
      <c r="J59" s="127" t="s">
        <v>112</v>
      </c>
      <c r="K59" s="128" t="s">
        <v>113</v>
      </c>
      <c r="L59" s="126"/>
      <c r="M59" s="32"/>
    </row>
    <row r="60" spans="2:47" s="1" customFormat="1" ht="10.35" customHeight="1">
      <c r="B60" s="28"/>
      <c r="C60" s="29"/>
      <c r="D60" s="29"/>
      <c r="E60" s="29"/>
      <c r="F60" s="29"/>
      <c r="G60" s="29"/>
      <c r="H60" s="29"/>
      <c r="I60" s="97"/>
      <c r="J60" s="97"/>
      <c r="K60" s="29"/>
      <c r="L60" s="29"/>
      <c r="M60" s="32"/>
    </row>
    <row r="61" spans="2:47" s="1" customFormat="1" ht="22.9" customHeight="1">
      <c r="B61" s="28"/>
      <c r="C61" s="129" t="s">
        <v>114</v>
      </c>
      <c r="D61" s="29"/>
      <c r="E61" s="29"/>
      <c r="F61" s="29"/>
      <c r="G61" s="29"/>
      <c r="H61" s="29"/>
      <c r="I61" s="130">
        <f>Q82</f>
        <v>0</v>
      </c>
      <c r="J61" s="130">
        <f>R82</f>
        <v>0</v>
      </c>
      <c r="K61" s="66">
        <f>K82</f>
        <v>0</v>
      </c>
      <c r="L61" s="29"/>
      <c r="M61" s="32"/>
      <c r="AU61" s="12" t="s">
        <v>115</v>
      </c>
    </row>
    <row r="62" spans="2:47" s="7" customFormat="1" ht="24.95" customHeight="1">
      <c r="B62" s="131"/>
      <c r="C62" s="132"/>
      <c r="D62" s="133" t="s">
        <v>1234</v>
      </c>
      <c r="E62" s="134"/>
      <c r="F62" s="134"/>
      <c r="G62" s="134"/>
      <c r="H62" s="134"/>
      <c r="I62" s="135">
        <f>Q83</f>
        <v>0</v>
      </c>
      <c r="J62" s="135">
        <f>R83</f>
        <v>0</v>
      </c>
      <c r="K62" s="136">
        <f>K83</f>
        <v>0</v>
      </c>
      <c r="L62" s="132"/>
      <c r="M62" s="137"/>
    </row>
    <row r="63" spans="2:47" s="1" customFormat="1" ht="21.75" customHeight="1">
      <c r="B63" s="28"/>
      <c r="C63" s="29"/>
      <c r="D63" s="29"/>
      <c r="E63" s="29"/>
      <c r="F63" s="29"/>
      <c r="G63" s="29"/>
      <c r="H63" s="29"/>
      <c r="I63" s="97"/>
      <c r="J63" s="97"/>
      <c r="K63" s="29"/>
      <c r="L63" s="29"/>
      <c r="M63" s="32"/>
    </row>
    <row r="64" spans="2:47" s="1" customFormat="1" ht="6.95" customHeight="1">
      <c r="B64" s="40"/>
      <c r="C64" s="41"/>
      <c r="D64" s="41"/>
      <c r="E64" s="41"/>
      <c r="F64" s="41"/>
      <c r="G64" s="41"/>
      <c r="H64" s="41"/>
      <c r="I64" s="120"/>
      <c r="J64" s="120"/>
      <c r="K64" s="41"/>
      <c r="L64" s="41"/>
      <c r="M64" s="32"/>
    </row>
    <row r="68" spans="2:13" s="1" customFormat="1" ht="6.95" customHeight="1">
      <c r="B68" s="42"/>
      <c r="C68" s="43"/>
      <c r="D68" s="43"/>
      <c r="E68" s="43"/>
      <c r="F68" s="43"/>
      <c r="G68" s="43"/>
      <c r="H68" s="43"/>
      <c r="I68" s="123"/>
      <c r="J68" s="123"/>
      <c r="K68" s="43"/>
      <c r="L68" s="43"/>
      <c r="M68" s="32"/>
    </row>
    <row r="69" spans="2:13" s="1" customFormat="1" ht="24.95" customHeight="1">
      <c r="B69" s="28"/>
      <c r="C69" s="18" t="s">
        <v>117</v>
      </c>
      <c r="D69" s="29"/>
      <c r="E69" s="29"/>
      <c r="F69" s="29"/>
      <c r="G69" s="29"/>
      <c r="H69" s="29"/>
      <c r="I69" s="97"/>
      <c r="J69" s="97"/>
      <c r="K69" s="29"/>
      <c r="L69" s="29"/>
      <c r="M69" s="32"/>
    </row>
    <row r="70" spans="2:13" s="1" customFormat="1" ht="6.95" customHeight="1">
      <c r="B70" s="28"/>
      <c r="C70" s="29"/>
      <c r="D70" s="29"/>
      <c r="E70" s="29"/>
      <c r="F70" s="29"/>
      <c r="G70" s="29"/>
      <c r="H70" s="29"/>
      <c r="I70" s="97"/>
      <c r="J70" s="97"/>
      <c r="K70" s="29"/>
      <c r="L70" s="29"/>
      <c r="M70" s="32"/>
    </row>
    <row r="71" spans="2:13" s="1" customFormat="1" ht="12" customHeight="1">
      <c r="B71" s="28"/>
      <c r="C71" s="24" t="s">
        <v>17</v>
      </c>
      <c r="D71" s="29"/>
      <c r="E71" s="29"/>
      <c r="F71" s="29"/>
      <c r="G71" s="29"/>
      <c r="H71" s="29"/>
      <c r="I71" s="97"/>
      <c r="J71" s="97"/>
      <c r="K71" s="29"/>
      <c r="L71" s="29"/>
      <c r="M71" s="32"/>
    </row>
    <row r="72" spans="2:13" s="1" customFormat="1" ht="16.5" customHeight="1">
      <c r="B72" s="28"/>
      <c r="C72" s="29"/>
      <c r="D72" s="29"/>
      <c r="E72" s="251" t="str">
        <f>E7</f>
        <v>Oprava STS Valašské Meziříčí</v>
      </c>
      <c r="F72" s="252"/>
      <c r="G72" s="252"/>
      <c r="H72" s="252"/>
      <c r="I72" s="97"/>
      <c r="J72" s="97"/>
      <c r="K72" s="29"/>
      <c r="L72" s="29"/>
      <c r="M72" s="32"/>
    </row>
    <row r="73" spans="2:13" s="1" customFormat="1" ht="12" customHeight="1">
      <c r="B73" s="28"/>
      <c r="C73" s="24" t="s">
        <v>105</v>
      </c>
      <c r="D73" s="29"/>
      <c r="E73" s="29"/>
      <c r="F73" s="29"/>
      <c r="G73" s="29"/>
      <c r="H73" s="29"/>
      <c r="I73" s="97"/>
      <c r="J73" s="97"/>
      <c r="K73" s="29"/>
      <c r="L73" s="29"/>
      <c r="M73" s="32"/>
    </row>
    <row r="74" spans="2:13" s="1" customFormat="1" ht="16.5" customHeight="1">
      <c r="B74" s="28"/>
      <c r="C74" s="29"/>
      <c r="D74" s="29"/>
      <c r="E74" s="223" t="str">
        <f>E9</f>
        <v>VRN - Vedlejší rozpočtové náklady</v>
      </c>
      <c r="F74" s="222"/>
      <c r="G74" s="222"/>
      <c r="H74" s="222"/>
      <c r="I74" s="97"/>
      <c r="J74" s="97"/>
      <c r="K74" s="29"/>
      <c r="L74" s="29"/>
      <c r="M74" s="32"/>
    </row>
    <row r="75" spans="2:13" s="1" customFormat="1" ht="6.95" customHeight="1">
      <c r="B75" s="28"/>
      <c r="C75" s="29"/>
      <c r="D75" s="29"/>
      <c r="E75" s="29"/>
      <c r="F75" s="29"/>
      <c r="G75" s="29"/>
      <c r="H75" s="29"/>
      <c r="I75" s="97"/>
      <c r="J75" s="97"/>
      <c r="K75" s="29"/>
      <c r="L75" s="29"/>
      <c r="M75" s="32"/>
    </row>
    <row r="76" spans="2:13" s="1" customFormat="1" ht="12" customHeight="1">
      <c r="B76" s="28"/>
      <c r="C76" s="24" t="s">
        <v>21</v>
      </c>
      <c r="D76" s="29"/>
      <c r="E76" s="29"/>
      <c r="F76" s="22" t="str">
        <f>F12</f>
        <v>Valašské Meziříčí</v>
      </c>
      <c r="G76" s="29"/>
      <c r="H76" s="29"/>
      <c r="I76" s="98" t="s">
        <v>23</v>
      </c>
      <c r="J76" s="100">
        <f>IF(J12="","",J12)</f>
        <v>0</v>
      </c>
      <c r="K76" s="29"/>
      <c r="L76" s="29"/>
      <c r="M76" s="32"/>
    </row>
    <row r="77" spans="2:13" s="1" customFormat="1" ht="6.95" customHeight="1">
      <c r="B77" s="28"/>
      <c r="C77" s="29"/>
      <c r="D77" s="29"/>
      <c r="E77" s="29"/>
      <c r="F77" s="29"/>
      <c r="G77" s="29"/>
      <c r="H77" s="29"/>
      <c r="I77" s="97"/>
      <c r="J77" s="97"/>
      <c r="K77" s="29"/>
      <c r="L77" s="29"/>
      <c r="M77" s="32"/>
    </row>
    <row r="78" spans="2:13" s="1" customFormat="1" ht="13.7" customHeight="1">
      <c r="B78" s="28"/>
      <c r="C78" s="24" t="s">
        <v>24</v>
      </c>
      <c r="D78" s="29"/>
      <c r="E78" s="29"/>
      <c r="F78" s="22" t="str">
        <f>E15</f>
        <v>Správa železniční dopravní cesty, s.o. - OŘ Olc</v>
      </c>
      <c r="G78" s="29"/>
      <c r="H78" s="29"/>
      <c r="I78" s="98" t="s">
        <v>32</v>
      </c>
      <c r="J78" s="124" t="str">
        <f>E21</f>
        <v>SB projekt s.r.o.</v>
      </c>
      <c r="K78" s="29"/>
      <c r="L78" s="29"/>
      <c r="M78" s="32"/>
    </row>
    <row r="79" spans="2:13" s="1" customFormat="1" ht="13.7" customHeight="1">
      <c r="B79" s="28"/>
      <c r="C79" s="24" t="s">
        <v>30</v>
      </c>
      <c r="D79" s="29"/>
      <c r="E79" s="29"/>
      <c r="F79" s="22" t="str">
        <f>IF(E18="","",E18)</f>
        <v>Vyplň údaj</v>
      </c>
      <c r="G79" s="29"/>
      <c r="H79" s="29"/>
      <c r="I79" s="98" t="s">
        <v>36</v>
      </c>
      <c r="J79" s="124" t="str">
        <f>E24</f>
        <v>Ing. Jan Slivka</v>
      </c>
      <c r="K79" s="29"/>
      <c r="L79" s="29"/>
      <c r="M79" s="32"/>
    </row>
    <row r="80" spans="2:13" s="1" customFormat="1" ht="10.35" customHeight="1">
      <c r="B80" s="28"/>
      <c r="C80" s="29"/>
      <c r="D80" s="29"/>
      <c r="E80" s="29"/>
      <c r="F80" s="29"/>
      <c r="G80" s="29"/>
      <c r="H80" s="29"/>
      <c r="I80" s="97"/>
      <c r="J80" s="97"/>
      <c r="K80" s="29"/>
      <c r="L80" s="29"/>
      <c r="M80" s="32"/>
    </row>
    <row r="81" spans="2:65" s="8" customFormat="1" ht="29.25" customHeight="1">
      <c r="B81" s="138"/>
      <c r="C81" s="139" t="s">
        <v>118</v>
      </c>
      <c r="D81" s="140" t="s">
        <v>58</v>
      </c>
      <c r="E81" s="140" t="s">
        <v>54</v>
      </c>
      <c r="F81" s="140" t="s">
        <v>55</v>
      </c>
      <c r="G81" s="140" t="s">
        <v>119</v>
      </c>
      <c r="H81" s="140" t="s">
        <v>120</v>
      </c>
      <c r="I81" s="141" t="s">
        <v>121</v>
      </c>
      <c r="J81" s="141" t="s">
        <v>122</v>
      </c>
      <c r="K81" s="140" t="s">
        <v>113</v>
      </c>
      <c r="L81" s="142" t="s">
        <v>123</v>
      </c>
      <c r="M81" s="143"/>
      <c r="N81" s="57" t="s">
        <v>1</v>
      </c>
      <c r="O81" s="58" t="s">
        <v>43</v>
      </c>
      <c r="P81" s="58" t="s">
        <v>124</v>
      </c>
      <c r="Q81" s="58" t="s">
        <v>125</v>
      </c>
      <c r="R81" s="58" t="s">
        <v>126</v>
      </c>
      <c r="S81" s="58" t="s">
        <v>127</v>
      </c>
      <c r="T81" s="58" t="s">
        <v>128</v>
      </c>
      <c r="U81" s="58" t="s">
        <v>129</v>
      </c>
      <c r="V81" s="58" t="s">
        <v>130</v>
      </c>
      <c r="W81" s="58" t="s">
        <v>131</v>
      </c>
      <c r="X81" s="59" t="s">
        <v>132</v>
      </c>
    </row>
    <row r="82" spans="2:65" s="1" customFormat="1" ht="22.9" customHeight="1">
      <c r="B82" s="28"/>
      <c r="C82" s="64" t="s">
        <v>133</v>
      </c>
      <c r="D82" s="29"/>
      <c r="E82" s="29"/>
      <c r="F82" s="29"/>
      <c r="G82" s="29"/>
      <c r="H82" s="29"/>
      <c r="I82" s="97"/>
      <c r="J82" s="97"/>
      <c r="K82" s="144">
        <f>BK82</f>
        <v>0</v>
      </c>
      <c r="L82" s="29"/>
      <c r="M82" s="32"/>
      <c r="N82" s="60"/>
      <c r="O82" s="61"/>
      <c r="P82" s="61"/>
      <c r="Q82" s="145">
        <f>Q83</f>
        <v>0</v>
      </c>
      <c r="R82" s="145">
        <f>R83</f>
        <v>0</v>
      </c>
      <c r="S82" s="61"/>
      <c r="T82" s="146">
        <f>T83</f>
        <v>0</v>
      </c>
      <c r="U82" s="61"/>
      <c r="V82" s="146">
        <f>V83</f>
        <v>0</v>
      </c>
      <c r="W82" s="61"/>
      <c r="X82" s="147">
        <f>X83</f>
        <v>0</v>
      </c>
      <c r="AT82" s="12" t="s">
        <v>74</v>
      </c>
      <c r="AU82" s="12" t="s">
        <v>115</v>
      </c>
      <c r="BK82" s="148">
        <f>BK83</f>
        <v>0</v>
      </c>
    </row>
    <row r="83" spans="2:65" s="9" customFormat="1" ht="25.9" customHeight="1">
      <c r="B83" s="167"/>
      <c r="C83" s="168"/>
      <c r="D83" s="169" t="s">
        <v>74</v>
      </c>
      <c r="E83" s="170" t="s">
        <v>101</v>
      </c>
      <c r="F83" s="170" t="s">
        <v>102</v>
      </c>
      <c r="G83" s="168"/>
      <c r="H83" s="168"/>
      <c r="I83" s="171"/>
      <c r="J83" s="171"/>
      <c r="K83" s="172">
        <f>BK83</f>
        <v>0</v>
      </c>
      <c r="L83" s="168"/>
      <c r="M83" s="173"/>
      <c r="N83" s="174"/>
      <c r="O83" s="175"/>
      <c r="P83" s="175"/>
      <c r="Q83" s="176">
        <f>SUM(Q84:Q96)</f>
        <v>0</v>
      </c>
      <c r="R83" s="176">
        <f>SUM(R84:R96)</f>
        <v>0</v>
      </c>
      <c r="S83" s="175"/>
      <c r="T83" s="177">
        <f>SUM(T84:T96)</f>
        <v>0</v>
      </c>
      <c r="U83" s="175"/>
      <c r="V83" s="177">
        <f>SUM(V84:V96)</f>
        <v>0</v>
      </c>
      <c r="W83" s="175"/>
      <c r="X83" s="178">
        <f>SUM(X84:X96)</f>
        <v>0</v>
      </c>
      <c r="AR83" s="179" t="s">
        <v>157</v>
      </c>
      <c r="AT83" s="180" t="s">
        <v>74</v>
      </c>
      <c r="AU83" s="180" t="s">
        <v>75</v>
      </c>
      <c r="AY83" s="179" t="s">
        <v>139</v>
      </c>
      <c r="BK83" s="181">
        <f>SUM(BK84:BK96)</f>
        <v>0</v>
      </c>
    </row>
    <row r="84" spans="2:65" s="1" customFormat="1" ht="22.5" customHeight="1">
      <c r="B84" s="28"/>
      <c r="C84" s="182" t="s">
        <v>83</v>
      </c>
      <c r="D84" s="182" t="s">
        <v>210</v>
      </c>
      <c r="E84" s="183" t="s">
        <v>1235</v>
      </c>
      <c r="F84" s="184" t="s">
        <v>1236</v>
      </c>
      <c r="G84" s="185" t="s">
        <v>1237</v>
      </c>
      <c r="H84" s="203"/>
      <c r="I84" s="187"/>
      <c r="J84" s="187"/>
      <c r="K84" s="188">
        <f>ROUND(P84*H84,2)</f>
        <v>0</v>
      </c>
      <c r="L84" s="184" t="s">
        <v>266</v>
      </c>
      <c r="M84" s="32"/>
      <c r="N84" s="189" t="s">
        <v>1</v>
      </c>
      <c r="O84" s="159" t="s">
        <v>44</v>
      </c>
      <c r="P84" s="160">
        <f>I84+J84</f>
        <v>0</v>
      </c>
      <c r="Q84" s="160">
        <f>ROUND(I84*H84,2)</f>
        <v>0</v>
      </c>
      <c r="R84" s="160">
        <f>ROUND(J84*H84,2)</f>
        <v>0</v>
      </c>
      <c r="S84" s="53"/>
      <c r="T84" s="161">
        <f>S84*H84</f>
        <v>0</v>
      </c>
      <c r="U84" s="161">
        <v>0</v>
      </c>
      <c r="V84" s="161">
        <f>U84*H84</f>
        <v>0</v>
      </c>
      <c r="W84" s="161">
        <v>0</v>
      </c>
      <c r="X84" s="162">
        <f>W84*H84</f>
        <v>0</v>
      </c>
      <c r="AR84" s="12" t="s">
        <v>140</v>
      </c>
      <c r="AT84" s="12" t="s">
        <v>210</v>
      </c>
      <c r="AU84" s="12" t="s">
        <v>83</v>
      </c>
      <c r="AY84" s="12" t="s">
        <v>139</v>
      </c>
      <c r="BE84" s="163">
        <f>IF(O84="základní",K84,0)</f>
        <v>0</v>
      </c>
      <c r="BF84" s="163">
        <f>IF(O84="snížená",K84,0)</f>
        <v>0</v>
      </c>
      <c r="BG84" s="163">
        <f>IF(O84="zákl. přenesená",K84,0)</f>
        <v>0</v>
      </c>
      <c r="BH84" s="163">
        <f>IF(O84="sníž. přenesená",K84,0)</f>
        <v>0</v>
      </c>
      <c r="BI84" s="163">
        <f>IF(O84="nulová",K84,0)</f>
        <v>0</v>
      </c>
      <c r="BJ84" s="12" t="s">
        <v>83</v>
      </c>
      <c r="BK84" s="163">
        <f>ROUND(P84*H84,2)</f>
        <v>0</v>
      </c>
      <c r="BL84" s="12" t="s">
        <v>140</v>
      </c>
      <c r="BM84" s="12" t="s">
        <v>1238</v>
      </c>
    </row>
    <row r="85" spans="2:65" s="1" customFormat="1" ht="11.25">
      <c r="B85" s="28"/>
      <c r="C85" s="29"/>
      <c r="D85" s="164" t="s">
        <v>142</v>
      </c>
      <c r="E85" s="29"/>
      <c r="F85" s="165" t="s">
        <v>1236</v>
      </c>
      <c r="G85" s="29"/>
      <c r="H85" s="29"/>
      <c r="I85" s="97"/>
      <c r="J85" s="97"/>
      <c r="K85" s="29"/>
      <c r="L85" s="29"/>
      <c r="M85" s="32"/>
      <c r="N85" s="166"/>
      <c r="O85" s="53"/>
      <c r="P85" s="53"/>
      <c r="Q85" s="53"/>
      <c r="R85" s="53"/>
      <c r="S85" s="53"/>
      <c r="T85" s="53"/>
      <c r="U85" s="53"/>
      <c r="V85" s="53"/>
      <c r="W85" s="53"/>
      <c r="X85" s="54"/>
      <c r="AT85" s="12" t="s">
        <v>142</v>
      </c>
      <c r="AU85" s="12" t="s">
        <v>83</v>
      </c>
    </row>
    <row r="86" spans="2:65" s="1" customFormat="1" ht="22.5" customHeight="1">
      <c r="B86" s="28"/>
      <c r="C86" s="182" t="s">
        <v>85</v>
      </c>
      <c r="D86" s="182" t="s">
        <v>210</v>
      </c>
      <c r="E86" s="183" t="s">
        <v>1239</v>
      </c>
      <c r="F86" s="184" t="s">
        <v>1240</v>
      </c>
      <c r="G86" s="185" t="s">
        <v>1237</v>
      </c>
      <c r="H86" s="203"/>
      <c r="I86" s="187"/>
      <c r="J86" s="187"/>
      <c r="K86" s="188">
        <f>ROUND(P86*H86,2)</f>
        <v>0</v>
      </c>
      <c r="L86" s="184" t="s">
        <v>266</v>
      </c>
      <c r="M86" s="32"/>
      <c r="N86" s="189" t="s">
        <v>1</v>
      </c>
      <c r="O86" s="159" t="s">
        <v>44</v>
      </c>
      <c r="P86" s="160">
        <f>I86+J86</f>
        <v>0</v>
      </c>
      <c r="Q86" s="160">
        <f>ROUND(I86*H86,2)</f>
        <v>0</v>
      </c>
      <c r="R86" s="160">
        <f>ROUND(J86*H86,2)</f>
        <v>0</v>
      </c>
      <c r="S86" s="53"/>
      <c r="T86" s="161">
        <f>S86*H86</f>
        <v>0</v>
      </c>
      <c r="U86" s="161">
        <v>0</v>
      </c>
      <c r="V86" s="161">
        <f>U86*H86</f>
        <v>0</v>
      </c>
      <c r="W86" s="161">
        <v>0</v>
      </c>
      <c r="X86" s="162">
        <f>W86*H86</f>
        <v>0</v>
      </c>
      <c r="AR86" s="12" t="s">
        <v>140</v>
      </c>
      <c r="AT86" s="12" t="s">
        <v>210</v>
      </c>
      <c r="AU86" s="12" t="s">
        <v>83</v>
      </c>
      <c r="AY86" s="12" t="s">
        <v>139</v>
      </c>
      <c r="BE86" s="163">
        <f>IF(O86="základní",K86,0)</f>
        <v>0</v>
      </c>
      <c r="BF86" s="163">
        <f>IF(O86="snížená",K86,0)</f>
        <v>0</v>
      </c>
      <c r="BG86" s="163">
        <f>IF(O86="zákl. přenesená",K86,0)</f>
        <v>0</v>
      </c>
      <c r="BH86" s="163">
        <f>IF(O86="sníž. přenesená",K86,0)</f>
        <v>0</v>
      </c>
      <c r="BI86" s="163">
        <f>IF(O86="nulová",K86,0)</f>
        <v>0</v>
      </c>
      <c r="BJ86" s="12" t="s">
        <v>83</v>
      </c>
      <c r="BK86" s="163">
        <f>ROUND(P86*H86,2)</f>
        <v>0</v>
      </c>
      <c r="BL86" s="12" t="s">
        <v>140</v>
      </c>
      <c r="BM86" s="12" t="s">
        <v>1241</v>
      </c>
    </row>
    <row r="87" spans="2:65" s="1" customFormat="1" ht="29.25">
      <c r="B87" s="28"/>
      <c r="C87" s="29"/>
      <c r="D87" s="164" t="s">
        <v>142</v>
      </c>
      <c r="E87" s="29"/>
      <c r="F87" s="165" t="s">
        <v>1242</v>
      </c>
      <c r="G87" s="29"/>
      <c r="H87" s="29"/>
      <c r="I87" s="97"/>
      <c r="J87" s="97"/>
      <c r="K87" s="29"/>
      <c r="L87" s="29"/>
      <c r="M87" s="32"/>
      <c r="N87" s="166"/>
      <c r="O87" s="53"/>
      <c r="P87" s="53"/>
      <c r="Q87" s="53"/>
      <c r="R87" s="53"/>
      <c r="S87" s="53"/>
      <c r="T87" s="53"/>
      <c r="U87" s="53"/>
      <c r="V87" s="53"/>
      <c r="W87" s="53"/>
      <c r="X87" s="54"/>
      <c r="AT87" s="12" t="s">
        <v>142</v>
      </c>
      <c r="AU87" s="12" t="s">
        <v>83</v>
      </c>
    </row>
    <row r="88" spans="2:65" s="1" customFormat="1" ht="29.25">
      <c r="B88" s="28"/>
      <c r="C88" s="29"/>
      <c r="D88" s="164" t="s">
        <v>1069</v>
      </c>
      <c r="E88" s="29"/>
      <c r="F88" s="193" t="s">
        <v>1243</v>
      </c>
      <c r="G88" s="29"/>
      <c r="H88" s="29"/>
      <c r="I88" s="97"/>
      <c r="J88" s="97"/>
      <c r="K88" s="29"/>
      <c r="L88" s="29"/>
      <c r="M88" s="32"/>
      <c r="N88" s="166"/>
      <c r="O88" s="53"/>
      <c r="P88" s="53"/>
      <c r="Q88" s="53"/>
      <c r="R88" s="53"/>
      <c r="S88" s="53"/>
      <c r="T88" s="53"/>
      <c r="U88" s="53"/>
      <c r="V88" s="53"/>
      <c r="W88" s="53"/>
      <c r="X88" s="54"/>
      <c r="AT88" s="12" t="s">
        <v>1069</v>
      </c>
      <c r="AU88" s="12" t="s">
        <v>83</v>
      </c>
    </row>
    <row r="89" spans="2:65" s="1" customFormat="1" ht="19.5">
      <c r="B89" s="28"/>
      <c r="C89" s="29"/>
      <c r="D89" s="164" t="s">
        <v>270</v>
      </c>
      <c r="E89" s="29"/>
      <c r="F89" s="193" t="s">
        <v>1244</v>
      </c>
      <c r="G89" s="29"/>
      <c r="H89" s="29"/>
      <c r="I89" s="97"/>
      <c r="J89" s="97"/>
      <c r="K89" s="29"/>
      <c r="L89" s="29"/>
      <c r="M89" s="32"/>
      <c r="N89" s="166"/>
      <c r="O89" s="53"/>
      <c r="P89" s="53"/>
      <c r="Q89" s="53"/>
      <c r="R89" s="53"/>
      <c r="S89" s="53"/>
      <c r="T89" s="53"/>
      <c r="U89" s="53"/>
      <c r="V89" s="53"/>
      <c r="W89" s="53"/>
      <c r="X89" s="54"/>
      <c r="AT89" s="12" t="s">
        <v>270</v>
      </c>
      <c r="AU89" s="12" t="s">
        <v>83</v>
      </c>
    </row>
    <row r="90" spans="2:65" s="1" customFormat="1" ht="22.5" customHeight="1">
      <c r="B90" s="28"/>
      <c r="C90" s="182" t="s">
        <v>146</v>
      </c>
      <c r="D90" s="182" t="s">
        <v>210</v>
      </c>
      <c r="E90" s="183" t="s">
        <v>1245</v>
      </c>
      <c r="F90" s="184" t="s">
        <v>1246</v>
      </c>
      <c r="G90" s="185" t="s">
        <v>1237</v>
      </c>
      <c r="H90" s="203"/>
      <c r="I90" s="187"/>
      <c r="J90" s="187"/>
      <c r="K90" s="188">
        <f>ROUND(P90*H90,2)</f>
        <v>0</v>
      </c>
      <c r="L90" s="184" t="s">
        <v>266</v>
      </c>
      <c r="M90" s="32"/>
      <c r="N90" s="189" t="s">
        <v>1</v>
      </c>
      <c r="O90" s="159" t="s">
        <v>44</v>
      </c>
      <c r="P90" s="160">
        <f>I90+J90</f>
        <v>0</v>
      </c>
      <c r="Q90" s="160">
        <f>ROUND(I90*H90,2)</f>
        <v>0</v>
      </c>
      <c r="R90" s="160">
        <f>ROUND(J90*H90,2)</f>
        <v>0</v>
      </c>
      <c r="S90" s="53"/>
      <c r="T90" s="161">
        <f>S90*H90</f>
        <v>0</v>
      </c>
      <c r="U90" s="161">
        <v>0</v>
      </c>
      <c r="V90" s="161">
        <f>U90*H90</f>
        <v>0</v>
      </c>
      <c r="W90" s="161">
        <v>0</v>
      </c>
      <c r="X90" s="162">
        <f>W90*H90</f>
        <v>0</v>
      </c>
      <c r="AR90" s="12" t="s">
        <v>140</v>
      </c>
      <c r="AT90" s="12" t="s">
        <v>210</v>
      </c>
      <c r="AU90" s="12" t="s">
        <v>83</v>
      </c>
      <c r="AY90" s="12" t="s">
        <v>139</v>
      </c>
      <c r="BE90" s="163">
        <f>IF(O90="základní",K90,0)</f>
        <v>0</v>
      </c>
      <c r="BF90" s="163">
        <f>IF(O90="snížená",K90,0)</f>
        <v>0</v>
      </c>
      <c r="BG90" s="163">
        <f>IF(O90="zákl. přenesená",K90,0)</f>
        <v>0</v>
      </c>
      <c r="BH90" s="163">
        <f>IF(O90="sníž. přenesená",K90,0)</f>
        <v>0</v>
      </c>
      <c r="BI90" s="163">
        <f>IF(O90="nulová",K90,0)</f>
        <v>0</v>
      </c>
      <c r="BJ90" s="12" t="s">
        <v>83</v>
      </c>
      <c r="BK90" s="163">
        <f>ROUND(P90*H90,2)</f>
        <v>0</v>
      </c>
      <c r="BL90" s="12" t="s">
        <v>140</v>
      </c>
      <c r="BM90" s="12" t="s">
        <v>1247</v>
      </c>
    </row>
    <row r="91" spans="2:65" s="1" customFormat="1" ht="29.25">
      <c r="B91" s="28"/>
      <c r="C91" s="29"/>
      <c r="D91" s="164" t="s">
        <v>142</v>
      </c>
      <c r="E91" s="29"/>
      <c r="F91" s="165" t="s">
        <v>1248</v>
      </c>
      <c r="G91" s="29"/>
      <c r="H91" s="29"/>
      <c r="I91" s="97"/>
      <c r="J91" s="97"/>
      <c r="K91" s="29"/>
      <c r="L91" s="29"/>
      <c r="M91" s="32"/>
      <c r="N91" s="166"/>
      <c r="O91" s="53"/>
      <c r="P91" s="53"/>
      <c r="Q91" s="53"/>
      <c r="R91" s="53"/>
      <c r="S91" s="53"/>
      <c r="T91" s="53"/>
      <c r="U91" s="53"/>
      <c r="V91" s="53"/>
      <c r="W91" s="53"/>
      <c r="X91" s="54"/>
      <c r="AT91" s="12" t="s">
        <v>142</v>
      </c>
      <c r="AU91" s="12" t="s">
        <v>83</v>
      </c>
    </row>
    <row r="92" spans="2:65" s="1" customFormat="1" ht="29.25">
      <c r="B92" s="28"/>
      <c r="C92" s="29"/>
      <c r="D92" s="164" t="s">
        <v>1069</v>
      </c>
      <c r="E92" s="29"/>
      <c r="F92" s="193" t="s">
        <v>1249</v>
      </c>
      <c r="G92" s="29"/>
      <c r="H92" s="29"/>
      <c r="I92" s="97"/>
      <c r="J92" s="97"/>
      <c r="K92" s="29"/>
      <c r="L92" s="29"/>
      <c r="M92" s="32"/>
      <c r="N92" s="166"/>
      <c r="O92" s="53"/>
      <c r="P92" s="53"/>
      <c r="Q92" s="53"/>
      <c r="R92" s="53"/>
      <c r="S92" s="53"/>
      <c r="T92" s="53"/>
      <c r="U92" s="53"/>
      <c r="V92" s="53"/>
      <c r="W92" s="53"/>
      <c r="X92" s="54"/>
      <c r="AT92" s="12" t="s">
        <v>1069</v>
      </c>
      <c r="AU92" s="12" t="s">
        <v>83</v>
      </c>
    </row>
    <row r="93" spans="2:65" s="1" customFormat="1" ht="22.5" customHeight="1">
      <c r="B93" s="28"/>
      <c r="C93" s="182" t="s">
        <v>140</v>
      </c>
      <c r="D93" s="182" t="s">
        <v>210</v>
      </c>
      <c r="E93" s="183" t="s">
        <v>1250</v>
      </c>
      <c r="F93" s="184" t="s">
        <v>1251</v>
      </c>
      <c r="G93" s="185" t="s">
        <v>1237</v>
      </c>
      <c r="H93" s="203"/>
      <c r="I93" s="187"/>
      <c r="J93" s="187"/>
      <c r="K93" s="188">
        <f>ROUND(P93*H93,2)</f>
        <v>0</v>
      </c>
      <c r="L93" s="184" t="s">
        <v>266</v>
      </c>
      <c r="M93" s="32"/>
      <c r="N93" s="189" t="s">
        <v>1</v>
      </c>
      <c r="O93" s="159" t="s">
        <v>44</v>
      </c>
      <c r="P93" s="160">
        <f>I93+J93</f>
        <v>0</v>
      </c>
      <c r="Q93" s="160">
        <f>ROUND(I93*H93,2)</f>
        <v>0</v>
      </c>
      <c r="R93" s="160">
        <f>ROUND(J93*H93,2)</f>
        <v>0</v>
      </c>
      <c r="S93" s="53"/>
      <c r="T93" s="161">
        <f>S93*H93</f>
        <v>0</v>
      </c>
      <c r="U93" s="161">
        <v>0</v>
      </c>
      <c r="V93" s="161">
        <f>U93*H93</f>
        <v>0</v>
      </c>
      <c r="W93" s="161">
        <v>0</v>
      </c>
      <c r="X93" s="162">
        <f>W93*H93</f>
        <v>0</v>
      </c>
      <c r="AR93" s="12" t="s">
        <v>140</v>
      </c>
      <c r="AT93" s="12" t="s">
        <v>210</v>
      </c>
      <c r="AU93" s="12" t="s">
        <v>83</v>
      </c>
      <c r="AY93" s="12" t="s">
        <v>139</v>
      </c>
      <c r="BE93" s="163">
        <f>IF(O93="základní",K93,0)</f>
        <v>0</v>
      </c>
      <c r="BF93" s="163">
        <f>IF(O93="snížená",K93,0)</f>
        <v>0</v>
      </c>
      <c r="BG93" s="163">
        <f>IF(O93="zákl. přenesená",K93,0)</f>
        <v>0</v>
      </c>
      <c r="BH93" s="163">
        <f>IF(O93="sníž. přenesená",K93,0)</f>
        <v>0</v>
      </c>
      <c r="BI93" s="163">
        <f>IF(O93="nulová",K93,0)</f>
        <v>0</v>
      </c>
      <c r="BJ93" s="12" t="s">
        <v>83</v>
      </c>
      <c r="BK93" s="163">
        <f>ROUND(P93*H93,2)</f>
        <v>0</v>
      </c>
      <c r="BL93" s="12" t="s">
        <v>140</v>
      </c>
      <c r="BM93" s="12" t="s">
        <v>1252</v>
      </c>
    </row>
    <row r="94" spans="2:65" s="1" customFormat="1" ht="11.25">
      <c r="B94" s="28"/>
      <c r="C94" s="29"/>
      <c r="D94" s="164" t="s">
        <v>142</v>
      </c>
      <c r="E94" s="29"/>
      <c r="F94" s="165" t="s">
        <v>1251</v>
      </c>
      <c r="G94" s="29"/>
      <c r="H94" s="29"/>
      <c r="I94" s="97"/>
      <c r="J94" s="97"/>
      <c r="K94" s="29"/>
      <c r="L94" s="29"/>
      <c r="M94" s="32"/>
      <c r="N94" s="166"/>
      <c r="O94" s="53"/>
      <c r="P94" s="53"/>
      <c r="Q94" s="53"/>
      <c r="R94" s="53"/>
      <c r="S94" s="53"/>
      <c r="T94" s="53"/>
      <c r="U94" s="53"/>
      <c r="V94" s="53"/>
      <c r="W94" s="53"/>
      <c r="X94" s="54"/>
      <c r="AT94" s="12" t="s">
        <v>142</v>
      </c>
      <c r="AU94" s="12" t="s">
        <v>83</v>
      </c>
    </row>
    <row r="95" spans="2:65" s="1" customFormat="1" ht="33.75" customHeight="1">
      <c r="B95" s="28"/>
      <c r="C95" s="182" t="s">
        <v>157</v>
      </c>
      <c r="D95" s="182" t="s">
        <v>210</v>
      </c>
      <c r="E95" s="183" t="s">
        <v>1253</v>
      </c>
      <c r="F95" s="184" t="s">
        <v>1254</v>
      </c>
      <c r="G95" s="185" t="s">
        <v>1237</v>
      </c>
      <c r="H95" s="203"/>
      <c r="I95" s="187"/>
      <c r="J95" s="187"/>
      <c r="K95" s="188">
        <f>ROUND(P95*H95,2)</f>
        <v>0</v>
      </c>
      <c r="L95" s="184" t="s">
        <v>266</v>
      </c>
      <c r="M95" s="32"/>
      <c r="N95" s="189" t="s">
        <v>1</v>
      </c>
      <c r="O95" s="159" t="s">
        <v>44</v>
      </c>
      <c r="P95" s="160">
        <f>I95+J95</f>
        <v>0</v>
      </c>
      <c r="Q95" s="160">
        <f>ROUND(I95*H95,2)</f>
        <v>0</v>
      </c>
      <c r="R95" s="160">
        <f>ROUND(J95*H95,2)</f>
        <v>0</v>
      </c>
      <c r="S95" s="53"/>
      <c r="T95" s="161">
        <f>S95*H95</f>
        <v>0</v>
      </c>
      <c r="U95" s="161">
        <v>0</v>
      </c>
      <c r="V95" s="161">
        <f>U95*H95</f>
        <v>0</v>
      </c>
      <c r="W95" s="161">
        <v>0</v>
      </c>
      <c r="X95" s="162">
        <f>W95*H95</f>
        <v>0</v>
      </c>
      <c r="AR95" s="12" t="s">
        <v>140</v>
      </c>
      <c r="AT95" s="12" t="s">
        <v>210</v>
      </c>
      <c r="AU95" s="12" t="s">
        <v>83</v>
      </c>
      <c r="AY95" s="12" t="s">
        <v>139</v>
      </c>
      <c r="BE95" s="163">
        <f>IF(O95="základní",K95,0)</f>
        <v>0</v>
      </c>
      <c r="BF95" s="163">
        <f>IF(O95="snížená",K95,0)</f>
        <v>0</v>
      </c>
      <c r="BG95" s="163">
        <f>IF(O95="zákl. přenesená",K95,0)</f>
        <v>0</v>
      </c>
      <c r="BH95" s="163">
        <f>IF(O95="sníž. přenesená",K95,0)</f>
        <v>0</v>
      </c>
      <c r="BI95" s="163">
        <f>IF(O95="nulová",K95,0)</f>
        <v>0</v>
      </c>
      <c r="BJ95" s="12" t="s">
        <v>83</v>
      </c>
      <c r="BK95" s="163">
        <f>ROUND(P95*H95,2)</f>
        <v>0</v>
      </c>
      <c r="BL95" s="12" t="s">
        <v>140</v>
      </c>
      <c r="BM95" s="12" t="s">
        <v>1255</v>
      </c>
    </row>
    <row r="96" spans="2:65" s="1" customFormat="1" ht="19.5">
      <c r="B96" s="28"/>
      <c r="C96" s="29"/>
      <c r="D96" s="164" t="s">
        <v>142</v>
      </c>
      <c r="E96" s="29"/>
      <c r="F96" s="165" t="s">
        <v>1254</v>
      </c>
      <c r="G96" s="29"/>
      <c r="H96" s="29"/>
      <c r="I96" s="97"/>
      <c r="J96" s="97"/>
      <c r="K96" s="29"/>
      <c r="L96" s="29"/>
      <c r="M96" s="32"/>
      <c r="N96" s="190"/>
      <c r="O96" s="191"/>
      <c r="P96" s="191"/>
      <c r="Q96" s="191"/>
      <c r="R96" s="191"/>
      <c r="S96" s="191"/>
      <c r="T96" s="191"/>
      <c r="U96" s="191"/>
      <c r="V96" s="191"/>
      <c r="W96" s="191"/>
      <c r="X96" s="192"/>
      <c r="AT96" s="12" t="s">
        <v>142</v>
      </c>
      <c r="AU96" s="12" t="s">
        <v>83</v>
      </c>
    </row>
    <row r="97" spans="2:13" s="1" customFormat="1" ht="6.95" customHeight="1">
      <c r="B97" s="40"/>
      <c r="C97" s="41"/>
      <c r="D97" s="41"/>
      <c r="E97" s="41"/>
      <c r="F97" s="41"/>
      <c r="G97" s="41"/>
      <c r="H97" s="41"/>
      <c r="I97" s="120"/>
      <c r="J97" s="120"/>
      <c r="K97" s="41"/>
      <c r="L97" s="41"/>
      <c r="M97" s="32"/>
    </row>
  </sheetData>
  <sheetProtection algorithmName="SHA-512" hashValue="PgKA8a9rvWkqnDbVb/42NVXpDv9bbYoAkNrFJ5YKSVdP6n3QCFxBY+T+DWInTEbRGgl4aeq98bu3BGkozSsP4g==" saltValue="LH1jkPg86BmH5yE8K2yNWZdneUliYRe4rBhHn2xJfu+gJkMmcey/8Sj/vcT4JRQpY+B+PfcffLJxugTuMtrjkw==" spinCount="100000" sheet="1" objects="1" scenarios="1" formatColumns="0" formatRows="0" autoFilter="0"/>
  <autoFilter ref="C81:L96"/>
  <mergeCells count="9">
    <mergeCell ref="E52:H52"/>
    <mergeCell ref="E72:H72"/>
    <mergeCell ref="E74:H74"/>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PS 1-31 - Oprava DŘT</vt:lpstr>
      <vt:lpstr>PS 1-32 - Oprava sdělovac...</vt:lpstr>
      <vt:lpstr>PS 1-33 - Oprava EPS</vt:lpstr>
      <vt:lpstr>PS 1-36 - Oprava STS 610</vt:lpstr>
      <vt:lpstr>SO 1-31 - Stavební úpravy</vt:lpstr>
      <vt:lpstr>SO 1-36 - Rozvody vn, nn</vt:lpstr>
      <vt:lpstr>VRN - Vedlejší rozpočtové...</vt:lpstr>
      <vt:lpstr>'PS 1-31 - Oprava DŘT'!Názvy_tisku</vt:lpstr>
      <vt:lpstr>'PS 1-32 - Oprava sdělovac...'!Názvy_tisku</vt:lpstr>
      <vt:lpstr>'PS 1-33 - Oprava EPS'!Názvy_tisku</vt:lpstr>
      <vt:lpstr>'PS 1-36 - Oprava STS 610'!Názvy_tisku</vt:lpstr>
      <vt:lpstr>'Rekapitulace stavby'!Názvy_tisku</vt:lpstr>
      <vt:lpstr>'SO 1-31 - Stavební úpravy'!Názvy_tisku</vt:lpstr>
      <vt:lpstr>'SO 1-36 - Rozvody vn, nn'!Názvy_tisku</vt:lpstr>
      <vt:lpstr>'VRN - Vedlejší rozpočtové...'!Názvy_tisku</vt:lpstr>
      <vt:lpstr>'PS 1-31 - Oprava DŘT'!Oblast_tisku</vt:lpstr>
      <vt:lpstr>'PS 1-32 - Oprava sdělovac...'!Oblast_tisku</vt:lpstr>
      <vt:lpstr>'PS 1-33 - Oprava EPS'!Oblast_tisku</vt:lpstr>
      <vt:lpstr>'PS 1-36 - Oprava STS 610'!Oblast_tisku</vt:lpstr>
      <vt:lpstr>'Rekapitulace stavby'!Oblast_tisku</vt:lpstr>
      <vt:lpstr>'SO 1-31 - Stavební úpravy'!Oblast_tisku</vt:lpstr>
      <vt:lpstr>'SO 1-36 - Rozvody vn, nn'!Oblast_tisku</vt:lpstr>
      <vt:lpstr>'VRN - Vedlejší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Zítka Lukáš, Ing.</dc:creator>
  <cp:lastModifiedBy>Duda Vlastimil, Ing.</cp:lastModifiedBy>
  <dcterms:created xsi:type="dcterms:W3CDTF">2019-06-11T10:33:05Z</dcterms:created>
  <dcterms:modified xsi:type="dcterms:W3CDTF">2019-08-14T08:24:24Z</dcterms:modified>
</cp:coreProperties>
</file>